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_rels/sheet3.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ead Me" sheetId="1" state="visible" r:id="rId3"/>
    <sheet name="Lists" sheetId="2" state="hidden" r:id="rId4"/>
    <sheet name="Risk Register" sheetId="3" state="visible" r:id="rId5"/>
    <sheet name="Heat Map" sheetId="4" state="visible" r:id="rId6"/>
  </sheets>
  <definedNames>
    <definedName function="false" hidden="true" localSheetId="2" name="_xlnm._FilterDatabase" vbProcedure="false">'Risk Register'!$A$4:$Y$84</definedName>
  </definedNames>
  <calcPr iterateCount="100" refMode="A1" iterate="false" iterateDelta="0.0001"/>
  <extLst>
    <ext xmlns:loext="http://schemas.libreoffice.org/" uri="{7626C862-2A13-11E5-B345-FEFF819CDC9F}">
      <loext:extCalcPr stringRefSyntax="ExcelA1"/>
    </ext>
  </extLst>
</workbook>
</file>

<file path=xl/comments3.xml><?xml version="1.0" encoding="utf-8"?>
<comments xmlns="http://schemas.openxmlformats.org/spreadsheetml/2006/main" xmlns:xdr="http://schemas.openxmlformats.org/drawingml/2006/spreadsheetDrawing">
  <authors>
    <author>Unknown Author</author>
  </authors>
  <commentList>
    <comment ref="J4" authorId="0">
      <text>
        <r>
          <rPr>
            <sz val="10"/>
            <rFont val="Arial"/>
            <family val="2"/>
          </rPr>
          <t xml:space="preserve">Calculated: the highest of the three impact scores. Risk is driven by its worst dimension, not the average.</t>
        </r>
      </text>
    </comment>
    <comment ref="K4" authorId="0">
      <text>
        <r>
          <rPr>
            <sz val="10"/>
            <rFont val="Arial"/>
            <family val="2"/>
          </rPr>
          <t xml:space="preserve">Calculated: Probability x Max Impact. This is your exposure BEFORE mitigation.</t>
        </r>
      </text>
    </comment>
    <comment ref="S4" authorId="0">
      <text>
        <r>
          <rPr>
            <sz val="10"/>
            <rFont val="Arial"/>
            <family val="2"/>
          </rPr>
          <t xml:space="preserve">Calculated: Residual Probability x Residual Impact. Exposure AFTER your mitigation works. If this equals the inherent score, your mitigation is doing nothing.</t>
        </r>
      </text>
    </comment>
    <comment ref="X4" authorId="0">
      <text>
        <r>
          <rPr>
            <sz val="10"/>
            <rFont val="Arial"/>
            <family val="2"/>
          </rPr>
          <t xml:space="preserve">If this risk materialises, does a contract notice fall due? Under FIDIC Clause 20.1 the 28-day clock runs from awareness. Decide the clause now, not on the day.</t>
        </r>
      </text>
    </comment>
  </commentList>
</comments>
</file>

<file path=xl/sharedStrings.xml><?xml version="1.0" encoding="utf-8"?>
<sst xmlns="http://schemas.openxmlformats.org/spreadsheetml/2006/main" count="200" uniqueCount="188">
  <si>
    <t xml:space="preserve">RISK REGISTER</t>
  </si>
  <si>
    <t xml:space="preserve">Construction · Oil &amp; Gas · Manufacturing     |     PM Tools by a PM     |     Version 1.0</t>
  </si>
  <si>
    <t xml:space="preserve">WHAT THIS IS</t>
  </si>
  <si>
    <t xml:space="preserve">A risk register is not a list of things that might go wrong. It is a management tool: it forces you to quantify exposure, assign an owner to every risk, and prove that the exposure came down because someone did something about it.</t>
  </si>
  <si>
    <t xml:space="preserve">This workbook gives you the structure and the scoring engine. The risks themselves are yours to identify — they are specific to your project, your contract, and your site.</t>
  </si>
  <si>
    <t xml:space="preserve">HOW TO USE IT</t>
  </si>
  <si>
    <t xml:space="preserve">1.  Go to the "Risk Register" tab. Row 5 is a worked example — delete it once you understand the format.</t>
  </si>
  <si>
    <t xml:space="preserve">2.  Fill in the shaded (pale yellow) columns only. Every white column is a formula and will calculate itself.</t>
  </si>
  <si>
    <t xml:space="preserve">3.  Score Probability and each Impact dimension from 1 to 5 using the scales below. Use the dropdowns.</t>
  </si>
  <si>
    <t xml:space="preserve">4.  The register calculates Inherent Score, Residual Score, and their ratings automatically.</t>
  </si>
  <si>
    <t xml:space="preserve">5.  Check the "Heat Map" tab — it counts your risks by band and shows where your exposure sits.</t>
  </si>
  <si>
    <t xml:space="preserve">6.  Review it weekly. A register updated once at tender stage and never again is worse than no register, because it creates the appearance of control without the substance.</t>
  </si>
  <si>
    <t xml:space="preserve">WRITING A RISK PROPERLY — CAUSE → EVENT → EFFECT</t>
  </si>
  <si>
    <t xml:space="preserve">This is the single biggest difference between a register that works and one that does not.</t>
  </si>
  <si>
    <t xml:space="preserve">A risk written as "Bad weather" is useless. You cannot own it, mitigate it, or measure it. Write it as three linked parts:</t>
  </si>
  <si>
    <t xml:space="preserve">PART</t>
  </si>
  <si>
    <t xml:space="preserve">CAUSE  (because of...)</t>
  </si>
  <si>
    <t xml:space="preserve">EVENT  (this may happen...)</t>
  </si>
  <si>
    <t xml:space="preserve">EFFECT  (resulting in...)</t>
  </si>
  <si>
    <t xml:space="preserve">WEAK</t>
  </si>
  <si>
    <t xml:space="preserve">—</t>
  </si>
  <si>
    <t xml:space="preserve">"Bad weather"</t>
  </si>
  <si>
    <t xml:space="preserve">STRONG</t>
  </si>
  <si>
    <t xml:space="preserve">Because the site sits in a cyclone belt and works are scheduled through the wet season</t>
  </si>
  <si>
    <t xml:space="preserve">concrete pours to the upper deck may be suspended for extended periods</t>
  </si>
  <si>
    <t xml:space="preserve">resulting in delay to the critical path and standing time for the concrete gang and pump.</t>
  </si>
  <si>
    <t xml:space="preserve">The strong version tells you what to monitor (the forecast), who owns it (the concrete subcontractor and the planner), what it costs (standing time, quantified), and whether a contract notice is required. The weak version tells you nothing.</t>
  </si>
  <si>
    <t xml:space="preserve">PROBABILITY SCALE  (1 – 5)</t>
  </si>
  <si>
    <t xml:space="preserve">SCORE</t>
  </si>
  <si>
    <t xml:space="preserve">RATING</t>
  </si>
  <si>
    <t xml:space="preserve">DEFINITION</t>
  </si>
  <si>
    <t xml:space="preserve">Almost Certain</t>
  </si>
  <si>
    <t xml:space="preserve">&gt; 80% — expected to occur; has already occurred on this project</t>
  </si>
  <si>
    <t xml:space="preserve">Likely</t>
  </si>
  <si>
    <t xml:space="preserve">60 – 80% — has occurred on similar projects; conditions are present</t>
  </si>
  <si>
    <t xml:space="preserve">Possible</t>
  </si>
  <si>
    <t xml:space="preserve">40 – 60% — could occur; no strong indicators either way</t>
  </si>
  <si>
    <t xml:space="preserve">Unlikely</t>
  </si>
  <si>
    <t xml:space="preserve">20 – 40% — would require an unusual combination of circumstances</t>
  </si>
  <si>
    <t xml:space="preserve">Rare</t>
  </si>
  <si>
    <t xml:space="preserve">&lt; 20% — theoretically possible; no realistic pathway identified</t>
  </si>
  <si>
    <t xml:space="preserve">IMPACT SCALE  (1 – 5)  —  score each dimension separately</t>
  </si>
  <si>
    <t xml:space="preserve">COST</t>
  </si>
  <si>
    <t xml:space="preserve">TIME</t>
  </si>
  <si>
    <t xml:space="preserve">QUALITY / HSE</t>
  </si>
  <si>
    <t xml:space="preserve">Severe</t>
  </si>
  <si>
    <t xml:space="preserve">&gt; 5% of contract value</t>
  </si>
  <si>
    <t xml:space="preserve">&gt; 8 weeks to critical path</t>
  </si>
  <si>
    <t xml:space="preserve">Fatality, or defect requiring demolition</t>
  </si>
  <si>
    <t xml:space="preserve">Major</t>
  </si>
  <si>
    <t xml:space="preserve">2 – 5% of contract value</t>
  </si>
  <si>
    <t xml:space="preserve">4 – 8 weeks to critical path</t>
  </si>
  <si>
    <t xml:space="preserve">Lost-time injury, or major rework</t>
  </si>
  <si>
    <t xml:space="preserve">Moderate</t>
  </si>
  <si>
    <t xml:space="preserve">0.5 – 2% of contract value</t>
  </si>
  <si>
    <t xml:space="preserve">1 – 4 weeks to critical path</t>
  </si>
  <si>
    <t xml:space="preserve">Medical treatment case, or NCR requiring rework</t>
  </si>
  <si>
    <t xml:space="preserve">Minor</t>
  </si>
  <si>
    <t xml:space="preserve">0.1 – 0.5% of contract value</t>
  </si>
  <si>
    <t xml:space="preserve">&lt; 1 week; float absorbed</t>
  </si>
  <si>
    <t xml:space="preserve">First aid case, or minor NCR</t>
  </si>
  <si>
    <t xml:space="preserve">Negligible</t>
  </si>
  <si>
    <t xml:space="preserve">&lt; 0.1% of contract value</t>
  </si>
  <si>
    <t xml:space="preserve">No effect on critical path</t>
  </si>
  <si>
    <t xml:space="preserve">No injury; no quality effect</t>
  </si>
  <si>
    <t xml:space="preserve">Adjust the cost thresholds to your contract value before you start. A 5% impact on a $2m job and a $200m job are very different conversations. These bands are a starting point, not a standard.</t>
  </si>
  <si>
    <t xml:space="preserve">SCORE BANDS  —  Score = Probability × Highest Impact</t>
  </si>
  <si>
    <t xml:space="preserve">BAND</t>
  </si>
  <si>
    <t xml:space="preserve">REQUIRED ACTION</t>
  </si>
  <si>
    <t xml:space="preserve">15 – 25</t>
  </si>
  <si>
    <t xml:space="preserve">CRITICAL</t>
  </si>
  <si>
    <t xml:space="preserve">Escalate now. Requires an owner at PM/Director level and an active response plan. Report to the Employer.</t>
  </si>
  <si>
    <t xml:space="preserve">10 – 14</t>
  </si>
  <si>
    <t xml:space="preserve">HIGH</t>
  </si>
  <si>
    <t xml:space="preserve">Active mitigation required with a named owner and due date. Review weekly.</t>
  </si>
  <si>
    <t xml:space="preserve">5 – 9</t>
  </si>
  <si>
    <t xml:space="preserve">MEDIUM</t>
  </si>
  <si>
    <t xml:space="preserve">Manage through normal project controls. Review monthly.</t>
  </si>
  <si>
    <t xml:space="preserve">1 – 4</t>
  </si>
  <si>
    <t xml:space="preserve">LOW</t>
  </si>
  <si>
    <t xml:space="preserve">Accept and monitor. Review at each register update.</t>
  </si>
  <si>
    <t xml:space="preserve">THE COLUMN MOST REGISTERS DO NOT HAVE</t>
  </si>
  <si>
    <t xml:space="preserve">Column X — "Contract Notice Required?"</t>
  </si>
  <si>
    <t xml:space="preserve">A risk that materialises is no longer a risk. It is an event — and under FIDIC, an event that affects time or cost carries a notice obligation with a deadline measured from the moment you became aware of it. Clause 20.1 gives you 28 days.</t>
  </si>
  <si>
    <t xml:space="preserve">The register is very often the document that proves when you became aware. If a risk is sitting on your register with a probability of 4, you are on notice. Use this column to flag, at the point of identification, which contract clause will be engaged if the risk lands — so that when it does, nobody is reading the contract for the first time under time pressure.</t>
  </si>
  <si>
    <t xml:space="preserve">CELL LEGEND</t>
  </si>
  <si>
    <t xml:space="preserve">Pale yellow — you fill this in</t>
  </si>
  <si>
    <t xml:space="preserve">White — calculated automatically. Do not overwrite.</t>
  </si>
  <si>
    <t xml:space="preserve">Created by PM Tools by a PM  ·  Engineer, PMP  ·  20+ years in Construction, Oil &amp; Gas, Manufacturing  ·  Latin America, USA, Caribbean</t>
  </si>
  <si>
    <t xml:space="preserve">support@pmtoolsbyapm.com  ·  pmtoolsbyapm.com  ·  © 2026</t>
  </si>
  <si>
    <t xml:space="preserve">This template reflects standard FIDIC 1999 conditions. Particular Conditions may modify notice and record obligations — always check your specific contract. This document does not constitute legal advice.</t>
  </si>
  <si>
    <t xml:space="preserve">Category</t>
  </si>
  <si>
    <t xml:space="preserve">Score</t>
  </si>
  <si>
    <t xml:space="preserve">Strategy</t>
  </si>
  <si>
    <t xml:space="preserve">Status</t>
  </si>
  <si>
    <t xml:space="preserve">NoticeReq</t>
  </si>
  <si>
    <t xml:space="preserve">Design</t>
  </si>
  <si>
    <t xml:space="preserve">Avoid</t>
  </si>
  <si>
    <t xml:space="preserve">Open</t>
  </si>
  <si>
    <t xml:space="preserve">Yes — notice served</t>
  </si>
  <si>
    <t xml:space="preserve">Procurement</t>
  </si>
  <si>
    <t xml:space="preserve">Transfer</t>
  </si>
  <si>
    <t xml:space="preserve">In Progress</t>
  </si>
  <si>
    <t xml:space="preserve">Yes — notice due</t>
  </si>
  <si>
    <t xml:space="preserve">Construction</t>
  </si>
  <si>
    <t xml:space="preserve">Mitigate</t>
  </si>
  <si>
    <t xml:space="preserve">Closed</t>
  </si>
  <si>
    <t xml:space="preserve">To be assessed</t>
  </si>
  <si>
    <t xml:space="preserve">Subcontractor</t>
  </si>
  <si>
    <t xml:space="preserve">Accept</t>
  </si>
  <si>
    <t xml:space="preserve">Realised</t>
  </si>
  <si>
    <t xml:space="preserve">No</t>
  </si>
  <si>
    <t xml:space="preserve">Commercial / Contract</t>
  </si>
  <si>
    <t xml:space="preserve">Exploit</t>
  </si>
  <si>
    <t xml:space="preserve">Superseded</t>
  </si>
  <si>
    <t xml:space="preserve">Programme / Schedule</t>
  </si>
  <si>
    <t xml:space="preserve">HSE</t>
  </si>
  <si>
    <t xml:space="preserve">Quality</t>
  </si>
  <si>
    <t xml:space="preserve">Permits / Approvals</t>
  </si>
  <si>
    <t xml:space="preserve">Site Conditions</t>
  </si>
  <si>
    <t xml:space="preserve">Weather / Environmental</t>
  </si>
  <si>
    <t xml:space="preserve">Client / Employer</t>
  </si>
  <si>
    <t xml:space="preserve">Resource / Labour</t>
  </si>
  <si>
    <t xml:space="preserve">Plant / Equipment</t>
  </si>
  <si>
    <t xml:space="preserve">Logistics</t>
  </si>
  <si>
    <t xml:space="preserve">Commissioning</t>
  </si>
  <si>
    <t xml:space="preserve">External / Political</t>
  </si>
  <si>
    <t xml:space="preserve">Financial / FX</t>
  </si>
  <si>
    <t xml:space="preserve">PROJECT RISK REGISTER</t>
  </si>
  <si>
    <t xml:space="preserve">Project:</t>
  </si>
  <si>
    <t xml:space="preserve">Contract No.:</t>
  </si>
  <si>
    <t xml:space="preserve">Register Date:</t>
  </si>
  <si>
    <t xml:space="preserve">Prepared / Reviewed by:</t>
  </si>
  <si>
    <t xml:space="preserve">Risk ID</t>
  </si>
  <si>
    <t xml:space="preserve">Date Raised</t>
  </si>
  <si>
    <t xml:space="preserve">Risk Description
(Cause → Event → Effect)</t>
  </si>
  <si>
    <t xml:space="preserve">Trigger / Early Warning Sign</t>
  </si>
  <si>
    <t xml:space="preserve">Prob.
(1-5)</t>
  </si>
  <si>
    <t xml:space="preserve">Impact
Cost</t>
  </si>
  <si>
    <t xml:space="preserve">Impact
Time</t>
  </si>
  <si>
    <t xml:space="preserve">Impact
Qual/HSE</t>
  </si>
  <si>
    <t xml:space="preserve">Max
Impact</t>
  </si>
  <si>
    <t xml:space="preserve">Inherent
Score</t>
  </si>
  <si>
    <t xml:space="preserve">Inherent
Rating</t>
  </si>
  <si>
    <t xml:space="preserve">Response
Strategy</t>
  </si>
  <si>
    <t xml:space="preserve">Mitigation / Response Actions</t>
  </si>
  <si>
    <t xml:space="preserve">Owner</t>
  </si>
  <si>
    <t xml:space="preserve">Action
Due Date</t>
  </si>
  <si>
    <t xml:space="preserve">Resid.
Prob.</t>
  </si>
  <si>
    <t xml:space="preserve">Resid.
Impact</t>
  </si>
  <si>
    <t xml:space="preserve">Residual
Score</t>
  </si>
  <si>
    <t xml:space="preserve">Residual
Rating</t>
  </si>
  <si>
    <t xml:space="preserve">Score
Reduction</t>
  </si>
  <si>
    <t xml:space="preserve">Last
Reviewed</t>
  </si>
  <si>
    <t xml:space="preserve">Contract Notice
Required?</t>
  </si>
  <si>
    <t xml:space="preserve">Clause Ref.
&amp; Notes</t>
  </si>
  <si>
    <t xml:space="preserve">R-001</t>
  </si>
  <si>
    <t xml:space="preserve">2026-03-02</t>
  </si>
  <si>
    <t xml:space="preserve">Because the Employer has not yet confirmed the access route to the north platform, and the piling rig is scheduled to mobilise on 14 March, the rig may arrive with no viable access, resulting in standing time for the rig and crew and delay to the piling sequence on the critical path.</t>
  </si>
  <si>
    <t xml:space="preserve">Access route still unconfirmed 7 days before rig mobilisation date.</t>
  </si>
  <si>
    <t xml:space="preserve">1. Issue written request to Engineer for access confirmation, ref. Clause 2.1, by 05 Mar.
2. Identify alternative southern access and price the diversion.
3. Insert 5-day hold in rig mobilisation subject to confirmation by 09 Mar.</t>
  </si>
  <si>
    <t xml:space="preserve">J. Ramirez — Site Manager</t>
  </si>
  <si>
    <t xml:space="preserve">2026-03-09</t>
  </si>
  <si>
    <t xml:space="preserve">Cl. 2.1 (Right of Access). If access not given by 14 Mar, Clause 20.1 notice due within 28 days of awareness. Awareness date = 02 Mar.</t>
  </si>
  <si>
    <t xml:space="preserve">RISK HEAT MAP</t>
  </si>
  <si>
    <t xml:space="preserve">Counts update automatically from the Risk Register tab. Inherent exposure (before mitigation).</t>
  </si>
  <si>
    <t xml:space="preserve">PROBABILITY</t>
  </si>
  <si>
    <t xml:space="preserve">5  Almost Certain</t>
  </si>
  <si>
    <t xml:space="preserve">4  Likely</t>
  </si>
  <si>
    <t xml:space="preserve">3  Possible</t>
  </si>
  <si>
    <t xml:space="preserve">2  Unlikely</t>
  </si>
  <si>
    <t xml:space="preserve">1  Rare</t>
  </si>
  <si>
    <t xml:space="preserve">1  Negligible</t>
  </si>
  <si>
    <t xml:space="preserve">2  Minor</t>
  </si>
  <si>
    <t xml:space="preserve">3  Moderate</t>
  </si>
  <si>
    <t xml:space="preserve">4  Major</t>
  </si>
  <si>
    <t xml:space="preserve">5  Severe</t>
  </si>
  <si>
    <t xml:space="preserve">IMPACT  (highest of Cost / Time / Quality-HSE)</t>
  </si>
  <si>
    <t xml:space="preserve">REGISTER SUMMARY</t>
  </si>
  <si>
    <t xml:space="preserve">Total risks identified</t>
  </si>
  <si>
    <t xml:space="preserve">Critical  (15 – 25)</t>
  </si>
  <si>
    <t xml:space="preserve">High  (10 – 14)</t>
  </si>
  <si>
    <t xml:space="preserve">Medium  (5 – 9)</t>
  </si>
  <si>
    <t xml:space="preserve">Low  (1 – 4)</t>
  </si>
  <si>
    <t xml:space="preserve">Contract notice due</t>
  </si>
  <si>
    <t xml:space="preserve">Avg. score reduction</t>
  </si>
  <si>
    <t xml:space="preserve">Reading the map: risks in the red zone are not "someone should look at that." They are the reason the project will or will not deliver. If your register has no red, either the project is unusually benign — or nobody has scored honestly.</t>
  </si>
  <si>
    <t xml:space="preserve">PM Tools by a PM  ·  support@pmtoolsbyapm.com  ·  pmtoolsbyapm.com  ·  © 2026</t>
  </si>
</sst>
</file>

<file path=xl/styles.xml><?xml version="1.0" encoding="utf-8"?>
<styleSheet xmlns="http://schemas.openxmlformats.org/spreadsheetml/2006/main">
  <numFmts count="2">
    <numFmt numFmtId="164" formatCode="General"/>
    <numFmt numFmtId="165" formatCode="General"/>
  </numFmts>
  <fonts count="42">
    <font>
      <sz val="11"/>
      <color theme="1"/>
      <name val="Calibri"/>
      <family val="2"/>
      <charset val="1"/>
    </font>
    <font>
      <sz val="10"/>
      <name val="Arial"/>
      <family val="0"/>
    </font>
    <font>
      <sz val="10"/>
      <name val="Arial"/>
      <family val="0"/>
    </font>
    <font>
      <sz val="10"/>
      <name val="Arial"/>
      <family val="0"/>
    </font>
    <font>
      <b val="true"/>
      <sz val="26"/>
      <color rgb="FFFFFFFF"/>
      <name val="Arial"/>
      <family val="0"/>
      <charset val="1"/>
    </font>
    <font>
      <sz val="9"/>
      <color rgb="FFFFFFFF"/>
      <name val="Arial"/>
      <family val="0"/>
      <charset val="1"/>
    </font>
    <font>
      <b val="true"/>
      <sz val="11"/>
      <color rgb="FFFFFFFF"/>
      <name val="Arial"/>
      <family val="0"/>
      <charset val="1"/>
    </font>
    <font>
      <sz val="10"/>
      <color rgb="FF2E2E3E"/>
      <name val="Arial"/>
      <family val="0"/>
      <charset val="1"/>
    </font>
    <font>
      <b val="true"/>
      <sz val="10"/>
      <color rgb="FF2E2E3E"/>
      <name val="Arial"/>
      <family val="0"/>
      <charset val="1"/>
    </font>
    <font>
      <b val="true"/>
      <sz val="9"/>
      <color rgb="FFFFFFFF"/>
      <name val="Arial"/>
      <family val="0"/>
      <charset val="1"/>
    </font>
    <font>
      <sz val="9"/>
      <color rgb="FF7F1D1D"/>
      <name val="Arial"/>
      <family val="0"/>
      <charset val="1"/>
    </font>
    <font>
      <sz val="9"/>
      <color rgb="FF14532D"/>
      <name val="Arial"/>
      <family val="0"/>
      <charset val="1"/>
    </font>
    <font>
      <b val="true"/>
      <sz val="9"/>
      <name val="Arial"/>
      <family val="0"/>
      <charset val="1"/>
    </font>
    <font>
      <sz val="9"/>
      <name val="Arial"/>
      <family val="0"/>
      <charset val="1"/>
    </font>
    <font>
      <sz val="9"/>
      <color rgb="FF7A7A95"/>
      <name val="Arial"/>
      <family val="0"/>
      <charset val="1"/>
    </font>
    <font>
      <b val="true"/>
      <sz val="9"/>
      <color rgb="FF9C0F0F"/>
      <name val="Arial"/>
      <family val="0"/>
      <charset val="1"/>
    </font>
    <font>
      <sz val="9"/>
      <color rgb="FF9C0F0F"/>
      <name val="Arial"/>
      <family val="0"/>
      <charset val="1"/>
    </font>
    <font>
      <b val="true"/>
      <sz val="9"/>
      <color rgb="FF9A3412"/>
      <name val="Arial"/>
      <family val="0"/>
      <charset val="1"/>
    </font>
    <font>
      <sz val="9"/>
      <color rgb="FF9A3412"/>
      <name val="Arial"/>
      <family val="0"/>
      <charset val="1"/>
    </font>
    <font>
      <b val="true"/>
      <sz val="9"/>
      <color rgb="FF854D0E"/>
      <name val="Arial"/>
      <family val="0"/>
      <charset val="1"/>
    </font>
    <font>
      <sz val="9"/>
      <color rgb="FF854D0E"/>
      <name val="Arial"/>
      <family val="0"/>
      <charset val="1"/>
    </font>
    <font>
      <b val="true"/>
      <sz val="9"/>
      <color rgb="FF14532D"/>
      <name val="Arial"/>
      <family val="0"/>
      <charset val="1"/>
    </font>
    <font>
      <i val="true"/>
      <sz val="8"/>
      <color rgb="FF7A7A95"/>
      <name val="Arial"/>
      <family val="0"/>
      <charset val="1"/>
    </font>
    <font>
      <b val="true"/>
      <sz val="8"/>
      <color rgb="FF6C4EE3"/>
      <name val="Arial"/>
      <family val="0"/>
      <charset val="1"/>
    </font>
    <font>
      <sz val="7.5"/>
      <color rgb="FF7A7A95"/>
      <name val="Arial"/>
      <family val="0"/>
      <charset val="1"/>
    </font>
    <font>
      <b val="true"/>
      <sz val="16"/>
      <color rgb="FFFFFFFF"/>
      <name val="Arial"/>
      <family val="0"/>
      <charset val="1"/>
    </font>
    <font>
      <b val="true"/>
      <sz val="8.5"/>
      <color rgb="FFFFFFFF"/>
      <name val="Arial"/>
      <family val="0"/>
      <charset val="1"/>
    </font>
    <font>
      <sz val="10"/>
      <name val="Arial"/>
      <family val="2"/>
    </font>
    <font>
      <b val="true"/>
      <sz val="18"/>
      <color rgb="FFFFFFFF"/>
      <name val="Arial"/>
      <family val="0"/>
      <charset val="1"/>
    </font>
    <font>
      <b val="true"/>
      <sz val="10"/>
      <color rgb="FFFFFFFF"/>
      <name val="Arial"/>
      <family val="0"/>
      <charset val="1"/>
    </font>
    <font>
      <b val="true"/>
      <sz val="13"/>
      <color rgb="FF854D0E"/>
      <name val="Arial"/>
      <family val="0"/>
      <charset val="1"/>
    </font>
    <font>
      <b val="true"/>
      <sz val="13"/>
      <color rgb="FF9A3412"/>
      <name val="Arial"/>
      <family val="0"/>
      <charset val="1"/>
    </font>
    <font>
      <b val="true"/>
      <sz val="13"/>
      <color rgb="FF9C0F0F"/>
      <name val="Arial"/>
      <family val="0"/>
      <charset val="1"/>
    </font>
    <font>
      <b val="true"/>
      <sz val="8"/>
      <color rgb="FF7A7A95"/>
      <name val="Arial"/>
      <family val="0"/>
      <charset val="1"/>
    </font>
    <font>
      <b val="true"/>
      <sz val="13"/>
      <color rgb="FF14532D"/>
      <name val="Arial"/>
      <family val="0"/>
      <charset val="1"/>
    </font>
    <font>
      <sz val="9"/>
      <color rgb="FF2E2E3E"/>
      <name val="Arial"/>
      <family val="0"/>
      <charset val="1"/>
    </font>
    <font>
      <b val="true"/>
      <sz val="11"/>
      <color rgb="FF2E2E3E"/>
      <name val="Arial"/>
      <family val="0"/>
      <charset val="1"/>
    </font>
    <font>
      <b val="true"/>
      <sz val="11"/>
      <color rgb="FF9C0F0F"/>
      <name val="Arial"/>
      <family val="0"/>
      <charset val="1"/>
    </font>
    <font>
      <b val="true"/>
      <sz val="11"/>
      <color rgb="FF9A3412"/>
      <name val="Arial"/>
      <family val="0"/>
      <charset val="1"/>
    </font>
    <font>
      <b val="true"/>
      <sz val="11"/>
      <color rgb="FF854D0E"/>
      <name val="Arial"/>
      <family val="0"/>
      <charset val="1"/>
    </font>
    <font>
      <b val="true"/>
      <sz val="11"/>
      <color rgb="FF14532D"/>
      <name val="Arial"/>
      <family val="0"/>
      <charset val="1"/>
    </font>
    <font>
      <i val="true"/>
      <sz val="8.5"/>
      <color rgb="FF7A7A95"/>
      <name val="Arial"/>
      <family val="0"/>
      <charset val="1"/>
    </font>
  </fonts>
  <fills count="14">
    <fill>
      <patternFill patternType="none"/>
    </fill>
    <fill>
      <patternFill patternType="gray125"/>
    </fill>
    <fill>
      <patternFill patternType="solid">
        <fgColor rgb="FF6C4EE3"/>
        <bgColor rgb="FF4F38B5"/>
      </patternFill>
    </fill>
    <fill>
      <patternFill patternType="solid">
        <fgColor rgb="FF4F38B5"/>
        <bgColor rgb="FF6C4EE3"/>
      </patternFill>
    </fill>
    <fill>
      <patternFill patternType="solid">
        <fgColor rgb="FF0F0F1A"/>
        <bgColor rgb="FF000000"/>
      </patternFill>
    </fill>
    <fill>
      <patternFill patternType="solid">
        <fgColor rgb="FFFEE2E2"/>
        <bgColor rgb="FFFFEDD5"/>
      </patternFill>
    </fill>
    <fill>
      <patternFill patternType="solid">
        <fgColor rgb="FFDCFCE7"/>
        <bgColor rgb="FFF5F5FA"/>
      </patternFill>
    </fill>
    <fill>
      <patternFill patternType="solid">
        <fgColor rgb="FF7A7A95"/>
        <bgColor rgb="FF969696"/>
      </patternFill>
    </fill>
    <fill>
      <patternFill patternType="solid">
        <fgColor rgb="FFFFEDD5"/>
        <bgColor rgb="FFFEF3C7"/>
      </patternFill>
    </fill>
    <fill>
      <patternFill patternType="solid">
        <fgColor rgb="FFFEF3C7"/>
        <bgColor rgb="FFFFEDD5"/>
      </patternFill>
    </fill>
    <fill>
      <patternFill patternType="solid">
        <fgColor rgb="FFDC2626"/>
        <bgColor rgb="FF9A3412"/>
      </patternFill>
    </fill>
    <fill>
      <patternFill patternType="solid">
        <fgColor rgb="FFFFFDE7"/>
        <bgColor rgb="FFFFFFFF"/>
      </patternFill>
    </fill>
    <fill>
      <patternFill patternType="solid">
        <fgColor rgb="FFFFFFFF"/>
        <bgColor rgb="FFFFFDE7"/>
      </patternFill>
    </fill>
    <fill>
      <patternFill patternType="solid">
        <fgColor rgb="FFF5F5FA"/>
        <bgColor rgb="FFFFFFFF"/>
      </patternFill>
    </fill>
  </fills>
  <borders count="3">
    <border diagonalUp="false" diagonalDown="false">
      <left/>
      <right/>
      <top/>
      <bottom/>
      <diagonal/>
    </border>
    <border diagonalUp="false" diagonalDown="false">
      <left style="thin">
        <color rgb="FFD8D8E8"/>
      </left>
      <right style="thin">
        <color rgb="FFD8D8E8"/>
      </right>
      <top style="thin">
        <color rgb="FFD8D8E8"/>
      </top>
      <bottom style="thin">
        <color rgb="FFD8D8E8"/>
      </bottom>
      <diagonal/>
    </border>
    <border diagonalUp="false" diagonalDown="false">
      <left style="medium">
        <color rgb="FFFFFFFF"/>
      </left>
      <right style="medium">
        <color rgb="FFFFFFFF"/>
      </right>
      <top style="medium">
        <color rgb="FFFFFFFF"/>
      </top>
      <bottom style="medium">
        <color rgb="FFFFFFFF"/>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general" vertical="center" textRotation="0" wrapText="false" indent="1" shrinkToFit="false"/>
      <protection locked="true" hidden="false"/>
    </xf>
    <xf numFmtId="164" fontId="5" fillId="3" borderId="0" xfId="0" applyFont="true" applyBorder="true" applyAlignment="true" applyProtection="false">
      <alignment horizontal="general" vertical="center" textRotation="0" wrapText="false" indent="1" shrinkToFit="false"/>
      <protection locked="true" hidden="false"/>
    </xf>
    <xf numFmtId="164" fontId="6" fillId="2" borderId="0" xfId="0" applyFont="true" applyBorder="true" applyAlignment="true" applyProtection="false">
      <alignment horizontal="general" vertical="center" textRotation="0" wrapText="false" indent="1" shrinkToFit="false"/>
      <protection locked="true" hidden="false"/>
    </xf>
    <xf numFmtId="164" fontId="7" fillId="0" borderId="0" xfId="0" applyFont="true" applyBorder="true" applyAlignment="true" applyProtection="false">
      <alignment horizontal="general" vertical="top" textRotation="0" wrapText="true" indent="1" shrinkToFit="false"/>
      <protection locked="true" hidden="false"/>
    </xf>
    <xf numFmtId="164" fontId="8" fillId="0" borderId="0" xfId="0" applyFont="true" applyBorder="true" applyAlignment="true" applyProtection="false">
      <alignment horizontal="general" vertical="top" textRotation="0" wrapText="true" indent="1" shrinkToFit="false"/>
      <protection locked="true" hidden="false"/>
    </xf>
    <xf numFmtId="164" fontId="9" fillId="4" borderId="1" xfId="0" applyFont="true" applyBorder="true" applyAlignment="true" applyProtection="false">
      <alignment horizontal="general" vertical="center" textRotation="0" wrapText="false" indent="1" shrinkToFit="false"/>
      <protection locked="true" hidden="false"/>
    </xf>
    <xf numFmtId="164" fontId="10" fillId="5" borderId="1" xfId="0" applyFont="true" applyBorder="true" applyAlignment="true" applyProtection="false">
      <alignment horizontal="general" vertical="center" textRotation="0" wrapText="true" indent="1" shrinkToFit="false"/>
      <protection locked="true" hidden="false"/>
    </xf>
    <xf numFmtId="164" fontId="11" fillId="6" borderId="1" xfId="0" applyFont="true" applyBorder="true" applyAlignment="true" applyProtection="false">
      <alignment horizontal="general" vertical="top" textRotation="0" wrapText="true" indent="1" shrinkToFit="false"/>
      <protection locked="true" hidden="false"/>
    </xf>
    <xf numFmtId="164" fontId="9" fillId="7" borderId="1" xfId="0" applyFont="true" applyBorder="true" applyAlignment="true" applyProtection="false">
      <alignment horizontal="general" vertical="center" textRotation="0" wrapText="false" indent="1" shrinkToFit="false"/>
      <protection locked="true" hidden="false"/>
    </xf>
    <xf numFmtId="164" fontId="12" fillId="5" borderId="1" xfId="0" applyFont="true" applyBorder="true" applyAlignment="true" applyProtection="false">
      <alignment horizontal="center" vertical="center" textRotation="0" wrapText="false" indent="0" shrinkToFit="false"/>
      <protection locked="true" hidden="false"/>
    </xf>
    <xf numFmtId="164" fontId="13" fillId="5" borderId="1" xfId="0" applyFont="true" applyBorder="true" applyAlignment="true" applyProtection="false">
      <alignment horizontal="left" vertical="center" textRotation="0" wrapText="false" indent="1" shrinkToFit="false"/>
      <protection locked="true" hidden="false"/>
    </xf>
    <xf numFmtId="164" fontId="12" fillId="8" borderId="1" xfId="0" applyFont="true" applyBorder="true" applyAlignment="true" applyProtection="false">
      <alignment horizontal="center" vertical="center" textRotation="0" wrapText="false" indent="0" shrinkToFit="false"/>
      <protection locked="true" hidden="false"/>
    </xf>
    <xf numFmtId="164" fontId="13" fillId="8" borderId="1" xfId="0" applyFont="true" applyBorder="true" applyAlignment="true" applyProtection="false">
      <alignment horizontal="left" vertical="center" textRotation="0" wrapText="false" indent="1" shrinkToFit="false"/>
      <protection locked="true" hidden="false"/>
    </xf>
    <xf numFmtId="164" fontId="12" fillId="9" borderId="1" xfId="0" applyFont="true" applyBorder="true" applyAlignment="true" applyProtection="false">
      <alignment horizontal="center" vertical="center" textRotation="0" wrapText="false" indent="0" shrinkToFit="false"/>
      <protection locked="true" hidden="false"/>
    </xf>
    <xf numFmtId="164" fontId="13" fillId="9" borderId="1" xfId="0" applyFont="true" applyBorder="true" applyAlignment="true" applyProtection="false">
      <alignment horizontal="left" vertical="center" textRotation="0" wrapText="false" indent="1" shrinkToFit="false"/>
      <protection locked="true" hidden="false"/>
    </xf>
    <xf numFmtId="164" fontId="12" fillId="6" borderId="1" xfId="0" applyFont="true" applyBorder="true" applyAlignment="true" applyProtection="false">
      <alignment horizontal="center" vertical="center" textRotation="0" wrapText="false" indent="0" shrinkToFit="false"/>
      <protection locked="true" hidden="false"/>
    </xf>
    <xf numFmtId="164" fontId="13" fillId="6" borderId="1" xfId="0" applyFont="true" applyBorder="true" applyAlignment="true" applyProtection="false">
      <alignment horizontal="left" vertical="center" textRotation="0" wrapText="false" indent="1" shrinkToFit="false"/>
      <protection locked="true" hidden="false"/>
    </xf>
    <xf numFmtId="164" fontId="9" fillId="7" borderId="1" xfId="0" applyFont="true" applyBorder="true" applyAlignment="true" applyProtection="false">
      <alignment horizontal="center" vertical="center" textRotation="0" wrapText="false" indent="0" shrinkToFit="false"/>
      <protection locked="true" hidden="false"/>
    </xf>
    <xf numFmtId="164" fontId="12" fillId="5" borderId="1" xfId="0" applyFont="true" applyBorder="true" applyAlignment="true" applyProtection="false">
      <alignment horizontal="center" vertical="center" textRotation="0" wrapText="true" indent="0" shrinkToFit="false"/>
      <protection locked="true" hidden="false"/>
    </xf>
    <xf numFmtId="164" fontId="13" fillId="5" borderId="1" xfId="0" applyFont="true" applyBorder="true" applyAlignment="true" applyProtection="false">
      <alignment horizontal="left" vertical="center" textRotation="0" wrapText="true" indent="1" shrinkToFit="false"/>
      <protection locked="true" hidden="false"/>
    </xf>
    <xf numFmtId="164" fontId="12" fillId="8" borderId="1" xfId="0" applyFont="true" applyBorder="true" applyAlignment="true" applyProtection="false">
      <alignment horizontal="center" vertical="center" textRotation="0" wrapText="true" indent="0" shrinkToFit="false"/>
      <protection locked="true" hidden="false"/>
    </xf>
    <xf numFmtId="164" fontId="13" fillId="8" borderId="1" xfId="0" applyFont="true" applyBorder="true" applyAlignment="true" applyProtection="false">
      <alignment horizontal="left" vertical="center" textRotation="0" wrapText="true" indent="1" shrinkToFit="false"/>
      <protection locked="true" hidden="false"/>
    </xf>
    <xf numFmtId="164" fontId="12" fillId="9" borderId="1" xfId="0" applyFont="true" applyBorder="true" applyAlignment="true" applyProtection="false">
      <alignment horizontal="center" vertical="center" textRotation="0" wrapText="true" indent="0" shrinkToFit="false"/>
      <protection locked="true" hidden="false"/>
    </xf>
    <xf numFmtId="164" fontId="13" fillId="9" borderId="1" xfId="0" applyFont="true" applyBorder="true" applyAlignment="true" applyProtection="false">
      <alignment horizontal="left" vertical="center" textRotation="0" wrapText="true" indent="1" shrinkToFit="false"/>
      <protection locked="true" hidden="false"/>
    </xf>
    <xf numFmtId="164" fontId="12" fillId="6" borderId="1" xfId="0" applyFont="true" applyBorder="true" applyAlignment="true" applyProtection="false">
      <alignment horizontal="center" vertical="center" textRotation="0" wrapText="true" indent="0" shrinkToFit="false"/>
      <protection locked="true" hidden="false"/>
    </xf>
    <xf numFmtId="164" fontId="13" fillId="6" borderId="1" xfId="0" applyFont="true" applyBorder="true" applyAlignment="true" applyProtection="false">
      <alignment horizontal="left" vertical="center" textRotation="0" wrapText="true" indent="1" shrinkToFit="false"/>
      <protection locked="true" hidden="false"/>
    </xf>
    <xf numFmtId="164" fontId="14" fillId="0" borderId="0" xfId="0" applyFont="true" applyBorder="true" applyAlignment="true" applyProtection="false">
      <alignment horizontal="general" vertical="top" textRotation="0" wrapText="true" indent="1" shrinkToFit="false"/>
      <protection locked="true" hidden="false"/>
    </xf>
    <xf numFmtId="164" fontId="9" fillId="7" borderId="1" xfId="0" applyFont="true" applyBorder="true" applyAlignment="true" applyProtection="false">
      <alignment horizontal="left" vertical="center" textRotation="0" wrapText="false" indent="1" shrinkToFit="false"/>
      <protection locked="true" hidden="false"/>
    </xf>
    <xf numFmtId="164" fontId="15" fillId="5" borderId="1" xfId="0" applyFont="true" applyBorder="true" applyAlignment="true" applyProtection="false">
      <alignment horizontal="center" vertical="center" textRotation="0" wrapText="true" indent="0" shrinkToFit="false"/>
      <protection locked="true" hidden="false"/>
    </xf>
    <xf numFmtId="164" fontId="16" fillId="5" borderId="1" xfId="0" applyFont="true" applyBorder="true" applyAlignment="true" applyProtection="false">
      <alignment horizontal="left" vertical="center" textRotation="0" wrapText="true" indent="1" shrinkToFit="false"/>
      <protection locked="true" hidden="false"/>
    </xf>
    <xf numFmtId="164" fontId="17" fillId="8" borderId="1" xfId="0" applyFont="true" applyBorder="true" applyAlignment="true" applyProtection="false">
      <alignment horizontal="center" vertical="center" textRotation="0" wrapText="true" indent="0" shrinkToFit="false"/>
      <protection locked="true" hidden="false"/>
    </xf>
    <xf numFmtId="164" fontId="18" fillId="8" borderId="1" xfId="0" applyFont="true" applyBorder="true" applyAlignment="true" applyProtection="false">
      <alignment horizontal="left" vertical="center" textRotation="0" wrapText="true" indent="1" shrinkToFit="false"/>
      <protection locked="true" hidden="false"/>
    </xf>
    <xf numFmtId="164" fontId="19" fillId="9" borderId="1" xfId="0" applyFont="true" applyBorder="true" applyAlignment="true" applyProtection="false">
      <alignment horizontal="center" vertical="center" textRotation="0" wrapText="true" indent="0" shrinkToFit="false"/>
      <protection locked="true" hidden="false"/>
    </xf>
    <xf numFmtId="164" fontId="20" fillId="9" borderId="1" xfId="0" applyFont="true" applyBorder="true" applyAlignment="true" applyProtection="false">
      <alignment horizontal="left" vertical="center" textRotation="0" wrapText="true" indent="1" shrinkToFit="false"/>
      <protection locked="true" hidden="false"/>
    </xf>
    <xf numFmtId="164" fontId="21" fillId="6" borderId="1" xfId="0" applyFont="true" applyBorder="true" applyAlignment="true" applyProtection="false">
      <alignment horizontal="center" vertical="center" textRotation="0" wrapText="true" indent="0" shrinkToFit="false"/>
      <protection locked="true" hidden="false"/>
    </xf>
    <xf numFmtId="164" fontId="11" fillId="6" borderId="1" xfId="0" applyFont="true" applyBorder="true" applyAlignment="true" applyProtection="false">
      <alignment horizontal="left" vertical="center" textRotation="0" wrapText="true" indent="1" shrinkToFit="false"/>
      <protection locked="true" hidden="false"/>
    </xf>
    <xf numFmtId="164" fontId="6" fillId="10" borderId="0" xfId="0" applyFont="true" applyBorder="true" applyAlignment="true" applyProtection="false">
      <alignment horizontal="general" vertical="center" textRotation="0" wrapText="false" indent="1" shrinkToFit="false"/>
      <protection locked="true" hidden="false"/>
    </xf>
    <xf numFmtId="164" fontId="6" fillId="4" borderId="0" xfId="0" applyFont="true" applyBorder="true" applyAlignment="true" applyProtection="false">
      <alignment horizontal="general" vertical="center" textRotation="0" wrapText="false" indent="1" shrinkToFit="false"/>
      <protection locked="true" hidden="false"/>
    </xf>
    <xf numFmtId="164" fontId="0" fillId="11" borderId="1" xfId="0" applyFont="false" applyBorder="tru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general" vertical="center" textRotation="0" wrapText="false" indent="1" shrinkToFit="false"/>
      <protection locked="true" hidden="false"/>
    </xf>
    <xf numFmtId="164" fontId="0" fillId="12" borderId="1" xfId="0" applyFont="false" applyBorder="true" applyAlignment="fals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center" vertical="center" textRotation="0" wrapText="false" indent="0" shrinkToFit="false"/>
      <protection locked="true" hidden="false"/>
    </xf>
    <xf numFmtId="164" fontId="23" fillId="0" borderId="0" xfId="0" applyFont="true" applyBorder="true" applyAlignment="true" applyProtection="false">
      <alignment horizontal="center" vertical="center" textRotation="0" wrapText="false" indent="0" shrinkToFit="false"/>
      <protection locked="true" hidden="false"/>
    </xf>
    <xf numFmtId="164" fontId="24" fillId="0" borderId="0" xfId="0" applyFont="true" applyBorder="true" applyAlignment="true" applyProtection="false">
      <alignment horizontal="center" vertical="center" textRotation="0" wrapText="tru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25" fillId="4" borderId="0" xfId="0" applyFont="true" applyBorder="true" applyAlignment="true" applyProtection="false">
      <alignment horizontal="general" vertical="center" textRotation="0" wrapText="false" indent="1" shrinkToFit="false"/>
      <protection locked="true" hidden="false"/>
    </xf>
    <xf numFmtId="164" fontId="9" fillId="3" borderId="0" xfId="0" applyFont="true" applyBorder="true" applyAlignment="true" applyProtection="false">
      <alignment horizontal="general" vertical="center" textRotation="0" wrapText="false" indent="1" shrinkToFit="false"/>
      <protection locked="true" hidden="false"/>
    </xf>
    <xf numFmtId="164" fontId="26" fillId="2" borderId="1" xfId="0" applyFont="true" applyBorder="true" applyAlignment="true" applyProtection="false">
      <alignment horizontal="center" vertical="center" textRotation="0" wrapText="true" indent="0" shrinkToFit="false"/>
      <protection locked="true" hidden="false"/>
    </xf>
    <xf numFmtId="164" fontId="26" fillId="4" borderId="1" xfId="0" applyFont="true" applyBorder="true" applyAlignment="true" applyProtection="false">
      <alignment horizontal="center" vertical="center" textRotation="0" wrapText="true" indent="0" shrinkToFit="false"/>
      <protection locked="true" hidden="false"/>
    </xf>
    <xf numFmtId="164" fontId="13" fillId="11" borderId="1" xfId="0" applyFont="true" applyBorder="true" applyAlignment="true" applyProtection="false">
      <alignment horizontal="general" vertical="top" textRotation="0" wrapText="true" indent="1" shrinkToFit="false"/>
      <protection locked="true" hidden="false"/>
    </xf>
    <xf numFmtId="164" fontId="13" fillId="11" borderId="1" xfId="0" applyFont="true" applyBorder="true" applyAlignment="true" applyProtection="false">
      <alignment horizontal="center" vertical="center" textRotation="0" wrapText="false" indent="0" shrinkToFit="false"/>
      <protection locked="true" hidden="false"/>
    </xf>
    <xf numFmtId="165" fontId="13" fillId="0" borderId="1" xfId="0" applyFont="true" applyBorder="true" applyAlignment="true" applyProtection="false">
      <alignment horizontal="center" vertical="center" textRotation="0" wrapText="false" indent="0" shrinkToFit="false"/>
      <protection locked="true" hidden="false"/>
    </xf>
    <xf numFmtId="164" fontId="13" fillId="0" borderId="1" xfId="0" applyFont="true" applyBorder="true" applyAlignment="true" applyProtection="false">
      <alignment horizontal="center" vertical="center" textRotation="0" wrapText="false" indent="0" shrinkToFit="false"/>
      <protection locked="true" hidden="false"/>
    </xf>
    <xf numFmtId="164" fontId="28" fillId="2" borderId="0" xfId="0" applyFont="true" applyBorder="true" applyAlignment="true" applyProtection="false">
      <alignment horizontal="general" vertical="center" textRotation="0" wrapText="false" indent="1" shrinkToFit="false"/>
      <protection locked="true" hidden="false"/>
    </xf>
    <xf numFmtId="164" fontId="29" fillId="4" borderId="0" xfId="0" applyFont="true" applyBorder="true" applyAlignment="true" applyProtection="false">
      <alignment horizontal="center" vertical="center" textRotation="90" wrapText="false" indent="0" shrinkToFit="false"/>
      <protection locked="true" hidden="false"/>
    </xf>
    <xf numFmtId="165" fontId="30" fillId="9" borderId="2" xfId="0" applyFont="true" applyBorder="true" applyAlignment="true" applyProtection="false">
      <alignment horizontal="center" vertical="center" textRotation="0" wrapText="false" indent="0" shrinkToFit="false"/>
      <protection locked="true" hidden="false"/>
    </xf>
    <xf numFmtId="165" fontId="31" fillId="8" borderId="2" xfId="0" applyFont="true" applyBorder="true" applyAlignment="true" applyProtection="false">
      <alignment horizontal="center" vertical="center" textRotation="0" wrapText="false" indent="0" shrinkToFit="false"/>
      <protection locked="true" hidden="false"/>
    </xf>
    <xf numFmtId="165" fontId="32" fillId="5" borderId="2" xfId="0" applyFont="true" applyBorder="true" applyAlignment="true" applyProtection="false">
      <alignment horizontal="center" vertical="center" textRotation="0" wrapText="false" indent="0" shrinkToFit="false"/>
      <protection locked="true" hidden="false"/>
    </xf>
    <xf numFmtId="164" fontId="33" fillId="0" borderId="0" xfId="0" applyFont="true" applyBorder="false" applyAlignment="true" applyProtection="false">
      <alignment horizontal="left" vertical="center" textRotation="0" wrapText="false" indent="0" shrinkToFit="false"/>
      <protection locked="true" hidden="false"/>
    </xf>
    <xf numFmtId="165" fontId="34" fillId="6" borderId="2" xfId="0" applyFont="true" applyBorder="true" applyAlignment="true" applyProtection="false">
      <alignment horizontal="center" vertical="center" textRotation="0" wrapText="false" indent="0" shrinkToFit="false"/>
      <protection locked="true" hidden="false"/>
    </xf>
    <xf numFmtId="164" fontId="33" fillId="0" borderId="0" xfId="0" applyFont="true" applyBorder="false" applyAlignment="true" applyProtection="false">
      <alignment horizontal="center" vertical="center" textRotation="0" wrapText="false" indent="0" shrinkToFit="false"/>
      <protection locked="true" hidden="false"/>
    </xf>
    <xf numFmtId="164" fontId="29" fillId="4" borderId="0" xfId="0" applyFont="true" applyBorder="true" applyAlignment="true" applyProtection="false">
      <alignment horizontal="center" vertical="center" textRotation="0" wrapText="false" indent="0" shrinkToFit="false"/>
      <protection locked="true" hidden="false"/>
    </xf>
    <xf numFmtId="164" fontId="29" fillId="4" borderId="0" xfId="0" applyFont="true" applyBorder="true" applyAlignment="true" applyProtection="false">
      <alignment horizontal="general" vertical="center" textRotation="0" wrapText="false" indent="1" shrinkToFit="false"/>
      <protection locked="true" hidden="false"/>
    </xf>
    <xf numFmtId="164" fontId="35" fillId="13" borderId="1" xfId="0" applyFont="true" applyBorder="true" applyAlignment="true" applyProtection="false">
      <alignment horizontal="general" vertical="center" textRotation="0" wrapText="false" indent="1" shrinkToFit="false"/>
      <protection locked="true" hidden="false"/>
    </xf>
    <xf numFmtId="165" fontId="36" fillId="13" borderId="1" xfId="0" applyFont="true" applyBorder="true" applyAlignment="true" applyProtection="false">
      <alignment horizontal="center" vertical="center" textRotation="0" wrapText="false" indent="0" shrinkToFit="false"/>
      <protection locked="true" hidden="false"/>
    </xf>
    <xf numFmtId="164" fontId="16" fillId="5" borderId="1" xfId="0" applyFont="true" applyBorder="true" applyAlignment="true" applyProtection="false">
      <alignment horizontal="general" vertical="center" textRotation="0" wrapText="false" indent="1" shrinkToFit="false"/>
      <protection locked="true" hidden="false"/>
    </xf>
    <xf numFmtId="165" fontId="37" fillId="5" borderId="1" xfId="0" applyFont="true" applyBorder="true" applyAlignment="true" applyProtection="false">
      <alignment horizontal="center" vertical="center" textRotation="0" wrapText="false" indent="0" shrinkToFit="false"/>
      <protection locked="true" hidden="false"/>
    </xf>
    <xf numFmtId="164" fontId="18" fillId="8" borderId="1" xfId="0" applyFont="true" applyBorder="true" applyAlignment="true" applyProtection="false">
      <alignment horizontal="general" vertical="center" textRotation="0" wrapText="false" indent="1" shrinkToFit="false"/>
      <protection locked="true" hidden="false"/>
    </xf>
    <xf numFmtId="165" fontId="38" fillId="8" borderId="1" xfId="0" applyFont="true" applyBorder="true" applyAlignment="true" applyProtection="false">
      <alignment horizontal="center" vertical="center" textRotation="0" wrapText="false" indent="0" shrinkToFit="false"/>
      <protection locked="true" hidden="false"/>
    </xf>
    <xf numFmtId="164" fontId="20" fillId="9" borderId="1" xfId="0" applyFont="true" applyBorder="true" applyAlignment="true" applyProtection="false">
      <alignment horizontal="general" vertical="center" textRotation="0" wrapText="false" indent="1" shrinkToFit="false"/>
      <protection locked="true" hidden="false"/>
    </xf>
    <xf numFmtId="165" fontId="39" fillId="9" borderId="1" xfId="0" applyFont="true" applyBorder="true" applyAlignment="true" applyProtection="false">
      <alignment horizontal="center" vertical="center" textRotation="0" wrapText="false" indent="0" shrinkToFit="false"/>
      <protection locked="true" hidden="false"/>
    </xf>
    <xf numFmtId="164" fontId="11" fillId="6" borderId="1" xfId="0" applyFont="true" applyBorder="true" applyAlignment="true" applyProtection="false">
      <alignment horizontal="general" vertical="center" textRotation="0" wrapText="false" indent="1" shrinkToFit="false"/>
      <protection locked="true" hidden="false"/>
    </xf>
    <xf numFmtId="165" fontId="40" fillId="6" borderId="1" xfId="0" applyFont="true" applyBorder="true" applyAlignment="true" applyProtection="false">
      <alignment horizontal="center" vertical="center" textRotation="0" wrapText="false" indent="0" shrinkToFit="false"/>
      <protection locked="true" hidden="false"/>
    </xf>
    <xf numFmtId="164" fontId="41" fillId="0" borderId="0" xfId="0" applyFont="true" applyBorder="true" applyAlignment="true" applyProtection="false">
      <alignment horizontal="general" vertical="top" textRotation="0" wrapText="tru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5">
    <dxf>
      <fill>
        <patternFill patternType="solid">
          <fgColor rgb="FF6C4EE3"/>
          <bgColor rgb="FF000000"/>
        </patternFill>
      </fill>
    </dxf>
    <dxf>
      <fill>
        <patternFill patternType="solid">
          <fgColor rgb="FFFFFDE7"/>
          <bgColor rgb="FF000000"/>
        </patternFill>
      </fill>
    </dxf>
    <dxf>
      <fill>
        <patternFill patternType="solid">
          <fgColor rgb="FFFFFFFF"/>
          <bgColor rgb="FF000000"/>
        </patternFill>
      </fill>
    </dxf>
    <dxf>
      <fill>
        <patternFill patternType="solid">
          <bgColor rgb="FF000000"/>
        </patternFill>
      </fill>
    </dxf>
    <dxf>
      <fill>
        <patternFill patternType="solid">
          <fgColor rgb="FF0F0F1A"/>
          <bgColor rgb="FF000000"/>
        </patternFill>
      </fill>
    </dxf>
    <dxf>
      <fill>
        <patternFill patternType="solid">
          <fgColor rgb="FFFEE2E2"/>
          <bgColor rgb="FF000000"/>
        </patternFill>
      </fill>
    </dxf>
    <dxf>
      <fill>
        <patternFill patternType="solid">
          <fgColor rgb="FF9C0F0F"/>
          <bgColor rgb="FF000000"/>
        </patternFill>
      </fill>
    </dxf>
    <dxf>
      <fill>
        <patternFill patternType="solid">
          <fgColor rgb="FFFEF3C7"/>
          <bgColor rgb="FF000000"/>
        </patternFill>
      </fill>
    </dxf>
    <dxf>
      <fill>
        <patternFill patternType="solid">
          <fgColor rgb="FF854D0E"/>
          <bgColor rgb="FF000000"/>
        </patternFill>
      </fill>
    </dxf>
    <dxf>
      <font>
        <name val="Arial"/>
        <charset val="1"/>
        <family val="0"/>
        <b val="1"/>
        <color rgb="FF9C0F0F"/>
        <sz val="9"/>
      </font>
      <fill>
        <patternFill>
          <bgColor rgb="FFFEE2E2"/>
        </patternFill>
      </fill>
    </dxf>
    <dxf>
      <font>
        <name val="Arial"/>
        <charset val="1"/>
        <family val="0"/>
        <b val="1"/>
        <color rgb="FF9A3412"/>
        <sz val="9"/>
      </font>
      <fill>
        <patternFill>
          <bgColor rgb="FFFFEDD5"/>
        </patternFill>
      </fill>
    </dxf>
    <dxf>
      <font>
        <name val="Arial"/>
        <charset val="1"/>
        <family val="0"/>
        <b val="1"/>
        <color rgb="FF854D0E"/>
        <sz val="9"/>
      </font>
      <fill>
        <patternFill>
          <bgColor rgb="FFFEF3C7"/>
        </patternFill>
      </fill>
    </dxf>
    <dxf>
      <font>
        <name val="Arial"/>
        <charset val="1"/>
        <family val="0"/>
        <b val="1"/>
        <color rgb="FF14532D"/>
        <sz val="9"/>
      </font>
      <fill>
        <patternFill>
          <bgColor rgb="FFDCFCE7"/>
        </patternFill>
      </fill>
    </dxf>
    <dxf>
      <font>
        <name val="Arial"/>
        <charset val="1"/>
        <family val="0"/>
        <color rgb="FF854D0E"/>
        <sz val="9"/>
      </font>
      <fill>
        <patternFill>
          <bgColor rgb="FFFEF3C7"/>
        </patternFill>
      </fill>
    </dxf>
    <dxf>
      <font>
        <name val="Arial"/>
        <charset val="1"/>
        <family val="0"/>
        <color rgb="FF14532D"/>
        <sz val="9"/>
      </font>
      <fill>
        <patternFill>
          <bgColor rgb="FFDCFCE7"/>
        </patternFill>
      </fill>
    </dxf>
  </dxfs>
  <colors>
    <indexedColors>
      <rgbColor rgb="FF000000"/>
      <rgbColor rgb="FFFFFFFF"/>
      <rgbColor rgb="FFDC2626"/>
      <rgbColor rgb="FF00FF00"/>
      <rgbColor rgb="FF0000FF"/>
      <rgbColor rgb="FFFFFF00"/>
      <rgbColor rgb="FFFF00FF"/>
      <rgbColor rgb="FF00FFFF"/>
      <rgbColor rgb="FF9C0F0F"/>
      <rgbColor rgb="FF008000"/>
      <rgbColor rgb="FF000080"/>
      <rgbColor rgb="FF808000"/>
      <rgbColor rgb="FF800080"/>
      <rgbColor rgb="FF008080"/>
      <rgbColor rgb="FFC0C0C0"/>
      <rgbColor rgb="FF7A7A95"/>
      <rgbColor rgb="FF9999FF"/>
      <rgbColor rgb="FF854D0E"/>
      <rgbColor rgb="FFFFFDE7"/>
      <rgbColor rgb="FFDCFCE7"/>
      <rgbColor rgb="FF660066"/>
      <rgbColor rgb="FFFF8080"/>
      <rgbColor rgb="FF0066CC"/>
      <rgbColor rgb="FFD8D8E8"/>
      <rgbColor rgb="FF000080"/>
      <rgbColor rgb="FFFF00FF"/>
      <rgbColor rgb="FFFFFF00"/>
      <rgbColor rgb="FF00FFFF"/>
      <rgbColor rgb="FF800080"/>
      <rgbColor rgb="FF7F1D1D"/>
      <rgbColor rgb="FF008080"/>
      <rgbColor rgb="FF0000FF"/>
      <rgbColor rgb="FF00CCFF"/>
      <rgbColor rgb="FFF5F5FA"/>
      <rgbColor rgb="FFFFEDD5"/>
      <rgbColor rgb="FFFEF3C7"/>
      <rgbColor rgb="FF99CCFF"/>
      <rgbColor rgb="FFFF99CC"/>
      <rgbColor rgb="FFCC99FF"/>
      <rgbColor rgb="FFFEE2E2"/>
      <rgbColor rgb="FF3366FF"/>
      <rgbColor rgb="FF33CCCC"/>
      <rgbColor rgb="FF99CC00"/>
      <rgbColor rgb="FFFFCC00"/>
      <rgbColor rgb="FFFF9900"/>
      <rgbColor rgb="FFFF6600"/>
      <rgbColor rgb="FF6C4EE3"/>
      <rgbColor rgb="FF969696"/>
      <rgbColor rgb="FF14532D"/>
      <rgbColor rgb="FF339966"/>
      <rgbColor rgb="FF0F0F1A"/>
      <rgbColor rgb="FF333300"/>
      <rgbColor rgb="FF9A3412"/>
      <rgbColor rgb="FF993366"/>
      <rgbColor rgb="FF4F38B5"/>
      <rgbColor rgb="FF2E2E3E"/>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G64"/>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3"/>
    <col collapsed="false" customWidth="true" hidden="false" outlineLevel="0" max="2" min="2" style="0" width="22"/>
    <col collapsed="false" customWidth="true" hidden="false" outlineLevel="0" max="7" min="3" style="0" width="20"/>
    <col collapsed="false" customWidth="true" hidden="false" outlineLevel="0" max="8" min="8" style="0" width="3"/>
  </cols>
  <sheetData>
    <row r="2" customFormat="false" ht="15.75" hidden="false" customHeight="true" outlineLevel="0" collapsed="false">
      <c r="B2" s="1" t="s">
        <v>0</v>
      </c>
      <c r="C2" s="1"/>
      <c r="D2" s="1"/>
      <c r="E2" s="1"/>
      <c r="F2" s="1"/>
      <c r="G2" s="1"/>
    </row>
    <row r="3" customFormat="false" ht="19.5" hidden="false" customHeight="true" outlineLevel="0" collapsed="false">
      <c r="B3" s="1"/>
      <c r="C3" s="1"/>
      <c r="D3" s="1"/>
      <c r="E3" s="1"/>
      <c r="F3" s="1"/>
      <c r="G3" s="1"/>
    </row>
    <row r="4" customFormat="false" ht="15.75" hidden="false" customHeight="true" outlineLevel="0" collapsed="false">
      <c r="B4" s="1"/>
      <c r="C4" s="1"/>
      <c r="D4" s="1"/>
      <c r="E4" s="1"/>
      <c r="F4" s="1"/>
      <c r="G4" s="1"/>
    </row>
    <row r="5" customFormat="false" ht="19.5" hidden="false" customHeight="true" outlineLevel="0" collapsed="false">
      <c r="B5" s="2" t="s">
        <v>1</v>
      </c>
      <c r="C5" s="2"/>
      <c r="D5" s="2"/>
      <c r="E5" s="2"/>
      <c r="F5" s="2"/>
      <c r="G5" s="2"/>
    </row>
    <row r="7" customFormat="false" ht="21.75" hidden="false" customHeight="true" outlineLevel="0" collapsed="false">
      <c r="B7" s="3" t="s">
        <v>2</v>
      </c>
      <c r="C7" s="3"/>
      <c r="D7" s="3"/>
      <c r="E7" s="3"/>
      <c r="F7" s="3"/>
      <c r="G7" s="3"/>
    </row>
    <row r="8" customFormat="false" ht="31.5" hidden="false" customHeight="true" outlineLevel="0" collapsed="false">
      <c r="B8" s="4" t="s">
        <v>3</v>
      </c>
      <c r="C8" s="4"/>
      <c r="D8" s="4"/>
      <c r="E8" s="4"/>
      <c r="F8" s="4"/>
      <c r="G8" s="4"/>
    </row>
    <row r="9" customFormat="false" ht="31.5" hidden="false" customHeight="true" outlineLevel="0" collapsed="false">
      <c r="B9" s="4" t="s">
        <v>4</v>
      </c>
      <c r="C9" s="4"/>
      <c r="D9" s="4"/>
      <c r="E9" s="4"/>
      <c r="F9" s="4"/>
      <c r="G9" s="4"/>
    </row>
    <row r="11" customFormat="false" ht="21.75" hidden="false" customHeight="true" outlineLevel="0" collapsed="false">
      <c r="B11" s="3" t="s">
        <v>5</v>
      </c>
      <c r="C11" s="3"/>
      <c r="D11" s="3"/>
      <c r="E11" s="3"/>
      <c r="F11" s="3"/>
      <c r="G11" s="3"/>
    </row>
    <row r="12" customFormat="false" ht="15" hidden="false" customHeight="true" outlineLevel="0" collapsed="false">
      <c r="B12" s="4" t="s">
        <v>6</v>
      </c>
      <c r="C12" s="4"/>
      <c r="D12" s="4"/>
      <c r="E12" s="4"/>
      <c r="F12" s="4"/>
      <c r="G12" s="4"/>
    </row>
    <row r="13" customFormat="false" ht="15" hidden="false" customHeight="true" outlineLevel="0" collapsed="false">
      <c r="B13" s="4" t="s">
        <v>7</v>
      </c>
      <c r="C13" s="4"/>
      <c r="D13" s="4"/>
      <c r="E13" s="4"/>
      <c r="F13" s="4"/>
      <c r="G13" s="4"/>
    </row>
    <row r="14" customFormat="false" ht="15" hidden="false" customHeight="true" outlineLevel="0" collapsed="false">
      <c r="B14" s="4" t="s">
        <v>8</v>
      </c>
      <c r="C14" s="4"/>
      <c r="D14" s="4"/>
      <c r="E14" s="4"/>
      <c r="F14" s="4"/>
      <c r="G14" s="4"/>
    </row>
    <row r="15" customFormat="false" ht="15" hidden="false" customHeight="true" outlineLevel="0" collapsed="false">
      <c r="B15" s="4" t="s">
        <v>9</v>
      </c>
      <c r="C15" s="4"/>
      <c r="D15" s="4"/>
      <c r="E15" s="4"/>
      <c r="F15" s="4"/>
      <c r="G15" s="4"/>
    </row>
    <row r="16" customFormat="false" ht="15" hidden="false" customHeight="true" outlineLevel="0" collapsed="false">
      <c r="B16" s="4" t="s">
        <v>10</v>
      </c>
      <c r="C16" s="4"/>
      <c r="D16" s="4"/>
      <c r="E16" s="4"/>
      <c r="F16" s="4"/>
      <c r="G16" s="4"/>
    </row>
    <row r="17" customFormat="false" ht="27.75" hidden="false" customHeight="true" outlineLevel="0" collapsed="false">
      <c r="B17" s="4" t="s">
        <v>11</v>
      </c>
      <c r="C17" s="4"/>
      <c r="D17" s="4"/>
      <c r="E17" s="4"/>
      <c r="F17" s="4"/>
      <c r="G17" s="4"/>
    </row>
    <row r="19" customFormat="false" ht="21.75" hidden="false" customHeight="true" outlineLevel="0" collapsed="false">
      <c r="B19" s="3" t="s">
        <v>12</v>
      </c>
      <c r="C19" s="3"/>
      <c r="D19" s="3"/>
      <c r="E19" s="3"/>
      <c r="F19" s="3"/>
      <c r="G19" s="3"/>
    </row>
    <row r="20" customFormat="false" ht="15" hidden="false" customHeight="true" outlineLevel="0" collapsed="false">
      <c r="B20" s="5" t="s">
        <v>13</v>
      </c>
      <c r="C20" s="5"/>
      <c r="D20" s="5"/>
      <c r="E20" s="5"/>
      <c r="F20" s="5"/>
      <c r="G20" s="5"/>
    </row>
    <row r="21" customFormat="false" ht="27.75" hidden="false" customHeight="true" outlineLevel="0" collapsed="false">
      <c r="B21" s="4" t="s">
        <v>14</v>
      </c>
      <c r="C21" s="4"/>
      <c r="D21" s="4"/>
      <c r="E21" s="4"/>
      <c r="F21" s="4"/>
      <c r="G21" s="4"/>
    </row>
    <row r="22" customFormat="false" ht="18" hidden="false" customHeight="true" outlineLevel="0" collapsed="false">
      <c r="B22" s="6" t="s">
        <v>15</v>
      </c>
      <c r="C22" s="6" t="s">
        <v>16</v>
      </c>
      <c r="D22" s="6" t="s">
        <v>17</v>
      </c>
      <c r="E22" s="6" t="s">
        <v>18</v>
      </c>
      <c r="F22" s="6"/>
      <c r="G22" s="6"/>
    </row>
    <row r="23" customFormat="false" ht="19.5" hidden="false" customHeight="true" outlineLevel="0" collapsed="false">
      <c r="B23" s="7" t="s">
        <v>19</v>
      </c>
      <c r="C23" s="7" t="s">
        <v>20</v>
      </c>
      <c r="D23" s="7" t="s">
        <v>21</v>
      </c>
      <c r="E23" s="7" t="s">
        <v>20</v>
      </c>
      <c r="F23" s="7"/>
      <c r="G23" s="7"/>
    </row>
    <row r="24" customFormat="false" ht="42" hidden="false" customHeight="true" outlineLevel="0" collapsed="false">
      <c r="B24" s="8" t="s">
        <v>22</v>
      </c>
      <c r="C24" s="8" t="s">
        <v>23</v>
      </c>
      <c r="D24" s="8" t="s">
        <v>24</v>
      </c>
      <c r="E24" s="8" t="s">
        <v>25</v>
      </c>
      <c r="F24" s="8"/>
      <c r="G24" s="8"/>
    </row>
    <row r="26" customFormat="false" ht="31.5" hidden="false" customHeight="true" outlineLevel="0" collapsed="false">
      <c r="B26" s="4" t="s">
        <v>26</v>
      </c>
      <c r="C26" s="4"/>
      <c r="D26" s="4"/>
      <c r="E26" s="4"/>
      <c r="F26" s="4"/>
      <c r="G26" s="4"/>
    </row>
    <row r="28" customFormat="false" ht="21.75" hidden="false" customHeight="true" outlineLevel="0" collapsed="false">
      <c r="B28" s="3" t="s">
        <v>27</v>
      </c>
      <c r="C28" s="3"/>
      <c r="D28" s="3"/>
      <c r="E28" s="3"/>
      <c r="F28" s="3"/>
      <c r="G28" s="3"/>
    </row>
    <row r="29" customFormat="false" ht="15.75" hidden="false" customHeight="true" outlineLevel="0" collapsed="false">
      <c r="B29" s="9" t="s">
        <v>28</v>
      </c>
      <c r="C29" s="9" t="s">
        <v>29</v>
      </c>
      <c r="D29" s="9" t="s">
        <v>30</v>
      </c>
      <c r="E29" s="9"/>
      <c r="F29" s="9"/>
      <c r="G29" s="9"/>
    </row>
    <row r="30" customFormat="false" ht="15.75" hidden="false" customHeight="true" outlineLevel="0" collapsed="false">
      <c r="B30" s="10" t="n">
        <v>5</v>
      </c>
      <c r="C30" s="11" t="s">
        <v>31</v>
      </c>
      <c r="D30" s="11" t="s">
        <v>32</v>
      </c>
      <c r="E30" s="11"/>
      <c r="F30" s="11"/>
      <c r="G30" s="11"/>
    </row>
    <row r="31" customFormat="false" ht="15.75" hidden="false" customHeight="true" outlineLevel="0" collapsed="false">
      <c r="B31" s="12" t="n">
        <v>4</v>
      </c>
      <c r="C31" s="13" t="s">
        <v>33</v>
      </c>
      <c r="D31" s="13" t="s">
        <v>34</v>
      </c>
      <c r="E31" s="13"/>
      <c r="F31" s="13"/>
      <c r="G31" s="13"/>
    </row>
    <row r="32" customFormat="false" ht="15.75" hidden="false" customHeight="true" outlineLevel="0" collapsed="false">
      <c r="B32" s="14" t="n">
        <v>3</v>
      </c>
      <c r="C32" s="15" t="s">
        <v>35</v>
      </c>
      <c r="D32" s="15" t="s">
        <v>36</v>
      </c>
      <c r="E32" s="15"/>
      <c r="F32" s="15"/>
      <c r="G32" s="15"/>
    </row>
    <row r="33" customFormat="false" ht="15.75" hidden="false" customHeight="true" outlineLevel="0" collapsed="false">
      <c r="B33" s="16" t="n">
        <v>2</v>
      </c>
      <c r="C33" s="17" t="s">
        <v>37</v>
      </c>
      <c r="D33" s="17" t="s">
        <v>38</v>
      </c>
      <c r="E33" s="17"/>
      <c r="F33" s="17"/>
      <c r="G33" s="17"/>
    </row>
    <row r="34" customFormat="false" ht="15.75" hidden="false" customHeight="true" outlineLevel="0" collapsed="false">
      <c r="B34" s="16" t="n">
        <v>1</v>
      </c>
      <c r="C34" s="17" t="s">
        <v>39</v>
      </c>
      <c r="D34" s="17" t="s">
        <v>40</v>
      </c>
      <c r="E34" s="17"/>
      <c r="F34" s="17"/>
      <c r="G34" s="17"/>
    </row>
    <row r="36" customFormat="false" ht="21.75" hidden="false" customHeight="true" outlineLevel="0" collapsed="false">
      <c r="B36" s="3" t="s">
        <v>41</v>
      </c>
      <c r="C36" s="3"/>
      <c r="D36" s="3"/>
      <c r="E36" s="3"/>
      <c r="F36" s="3"/>
      <c r="G36" s="3"/>
    </row>
    <row r="37" customFormat="false" ht="15.75" hidden="false" customHeight="true" outlineLevel="0" collapsed="false">
      <c r="B37" s="18" t="s">
        <v>28</v>
      </c>
      <c r="C37" s="18" t="s">
        <v>29</v>
      </c>
      <c r="D37" s="18" t="s">
        <v>42</v>
      </c>
      <c r="E37" s="18" t="s">
        <v>43</v>
      </c>
      <c r="F37" s="18" t="s">
        <v>44</v>
      </c>
      <c r="G37" s="18"/>
    </row>
    <row r="38" customFormat="false" ht="15.75" hidden="false" customHeight="true" outlineLevel="0" collapsed="false">
      <c r="B38" s="19" t="n">
        <v>5</v>
      </c>
      <c r="C38" s="20" t="s">
        <v>45</v>
      </c>
      <c r="D38" s="20" t="s">
        <v>46</v>
      </c>
      <c r="E38" s="20" t="s">
        <v>47</v>
      </c>
      <c r="F38" s="20" t="s">
        <v>48</v>
      </c>
      <c r="G38" s="20"/>
    </row>
    <row r="39" customFormat="false" ht="15.75" hidden="false" customHeight="true" outlineLevel="0" collapsed="false">
      <c r="B39" s="21" t="n">
        <v>4</v>
      </c>
      <c r="C39" s="22" t="s">
        <v>49</v>
      </c>
      <c r="D39" s="22" t="s">
        <v>50</v>
      </c>
      <c r="E39" s="22" t="s">
        <v>51</v>
      </c>
      <c r="F39" s="22" t="s">
        <v>52</v>
      </c>
      <c r="G39" s="22"/>
    </row>
    <row r="40" customFormat="false" ht="15.75" hidden="false" customHeight="true" outlineLevel="0" collapsed="false">
      <c r="B40" s="23" t="n">
        <v>3</v>
      </c>
      <c r="C40" s="24" t="s">
        <v>53</v>
      </c>
      <c r="D40" s="24" t="s">
        <v>54</v>
      </c>
      <c r="E40" s="24" t="s">
        <v>55</v>
      </c>
      <c r="F40" s="24" t="s">
        <v>56</v>
      </c>
      <c r="G40" s="24"/>
    </row>
    <row r="41" customFormat="false" ht="15.75" hidden="false" customHeight="true" outlineLevel="0" collapsed="false">
      <c r="B41" s="25" t="n">
        <v>2</v>
      </c>
      <c r="C41" s="26" t="s">
        <v>57</v>
      </c>
      <c r="D41" s="26" t="s">
        <v>58</v>
      </c>
      <c r="E41" s="26" t="s">
        <v>59</v>
      </c>
      <c r="F41" s="26" t="s">
        <v>60</v>
      </c>
      <c r="G41" s="26"/>
    </row>
    <row r="42" customFormat="false" ht="15.75" hidden="false" customHeight="true" outlineLevel="0" collapsed="false">
      <c r="B42" s="25" t="n">
        <v>1</v>
      </c>
      <c r="C42" s="26" t="s">
        <v>61</v>
      </c>
      <c r="D42" s="26" t="s">
        <v>62</v>
      </c>
      <c r="E42" s="26" t="s">
        <v>63</v>
      </c>
      <c r="F42" s="26" t="s">
        <v>64</v>
      </c>
      <c r="G42" s="26"/>
    </row>
    <row r="44" customFormat="false" ht="27.75" hidden="false" customHeight="true" outlineLevel="0" collapsed="false">
      <c r="B44" s="27" t="s">
        <v>65</v>
      </c>
      <c r="C44" s="27"/>
      <c r="D44" s="27"/>
      <c r="E44" s="27"/>
      <c r="F44" s="27"/>
      <c r="G44" s="27"/>
    </row>
    <row r="46" customFormat="false" ht="21.75" hidden="false" customHeight="true" outlineLevel="0" collapsed="false">
      <c r="B46" s="3" t="s">
        <v>66</v>
      </c>
      <c r="C46" s="3"/>
      <c r="D46" s="3"/>
      <c r="E46" s="3"/>
      <c r="F46" s="3"/>
      <c r="G46" s="3"/>
    </row>
    <row r="47" customFormat="false" ht="15.75" hidden="false" customHeight="true" outlineLevel="0" collapsed="false">
      <c r="B47" s="18" t="s">
        <v>28</v>
      </c>
      <c r="C47" s="18" t="s">
        <v>67</v>
      </c>
      <c r="D47" s="28" t="s">
        <v>68</v>
      </c>
      <c r="E47" s="28"/>
      <c r="F47" s="28"/>
      <c r="G47" s="28"/>
    </row>
    <row r="48" customFormat="false" ht="24" hidden="false" customHeight="true" outlineLevel="0" collapsed="false">
      <c r="B48" s="29" t="s">
        <v>69</v>
      </c>
      <c r="C48" s="29" t="s">
        <v>70</v>
      </c>
      <c r="D48" s="30" t="s">
        <v>71</v>
      </c>
      <c r="E48" s="30"/>
      <c r="F48" s="30"/>
      <c r="G48" s="30"/>
    </row>
    <row r="49" customFormat="false" ht="24" hidden="false" customHeight="true" outlineLevel="0" collapsed="false">
      <c r="B49" s="31" t="s">
        <v>72</v>
      </c>
      <c r="C49" s="31" t="s">
        <v>73</v>
      </c>
      <c r="D49" s="32" t="s">
        <v>74</v>
      </c>
      <c r="E49" s="32"/>
      <c r="F49" s="32"/>
      <c r="G49" s="32"/>
    </row>
    <row r="50" customFormat="false" ht="24" hidden="false" customHeight="true" outlineLevel="0" collapsed="false">
      <c r="B50" s="33" t="s">
        <v>75</v>
      </c>
      <c r="C50" s="33" t="s">
        <v>76</v>
      </c>
      <c r="D50" s="34" t="s">
        <v>77</v>
      </c>
      <c r="E50" s="34"/>
      <c r="F50" s="34"/>
      <c r="G50" s="34"/>
    </row>
    <row r="51" customFormat="false" ht="24" hidden="false" customHeight="true" outlineLevel="0" collapsed="false">
      <c r="B51" s="35" t="s">
        <v>78</v>
      </c>
      <c r="C51" s="35" t="s">
        <v>79</v>
      </c>
      <c r="D51" s="36" t="s">
        <v>80</v>
      </c>
      <c r="E51" s="36"/>
      <c r="F51" s="36"/>
      <c r="G51" s="36"/>
    </row>
    <row r="53" customFormat="false" ht="21.75" hidden="false" customHeight="true" outlineLevel="0" collapsed="false">
      <c r="B53" s="37" t="s">
        <v>81</v>
      </c>
      <c r="C53" s="37"/>
      <c r="D53" s="37"/>
      <c r="E53" s="37"/>
      <c r="F53" s="37"/>
      <c r="G53" s="37"/>
    </row>
    <row r="54" customFormat="false" ht="15" hidden="false" customHeight="true" outlineLevel="0" collapsed="false">
      <c r="B54" s="5" t="s">
        <v>82</v>
      </c>
      <c r="C54" s="5"/>
      <c r="D54" s="5"/>
      <c r="E54" s="5"/>
      <c r="F54" s="5"/>
      <c r="G54" s="5"/>
    </row>
    <row r="55" customFormat="false" ht="27.75" hidden="false" customHeight="true" outlineLevel="0" collapsed="false">
      <c r="B55" s="4" t="s">
        <v>83</v>
      </c>
      <c r="C55" s="4"/>
      <c r="D55" s="4"/>
      <c r="E55" s="4"/>
      <c r="F55" s="4"/>
      <c r="G55" s="4"/>
    </row>
    <row r="56" customFormat="false" ht="42" hidden="false" customHeight="true" outlineLevel="0" collapsed="false">
      <c r="B56" s="4" t="s">
        <v>84</v>
      </c>
      <c r="C56" s="4"/>
      <c r="D56" s="4"/>
      <c r="E56" s="4"/>
      <c r="F56" s="4"/>
      <c r="G56" s="4"/>
    </row>
    <row r="58" customFormat="false" ht="21.75" hidden="false" customHeight="true" outlineLevel="0" collapsed="false">
      <c r="B58" s="38" t="s">
        <v>85</v>
      </c>
      <c r="C58" s="38"/>
      <c r="D58" s="38"/>
      <c r="E58" s="38"/>
      <c r="F58" s="38"/>
      <c r="G58" s="38"/>
    </row>
    <row r="59" customFormat="false" ht="15.75" hidden="false" customHeight="true" outlineLevel="0" collapsed="false">
      <c r="B59" s="39"/>
      <c r="C59" s="40" t="s">
        <v>86</v>
      </c>
      <c r="D59" s="40"/>
      <c r="E59" s="40"/>
      <c r="F59" s="40"/>
      <c r="G59" s="40"/>
    </row>
    <row r="60" customFormat="false" ht="15.75" hidden="false" customHeight="true" outlineLevel="0" collapsed="false">
      <c r="B60" s="41"/>
      <c r="C60" s="40" t="s">
        <v>87</v>
      </c>
      <c r="D60" s="40"/>
      <c r="E60" s="40"/>
      <c r="F60" s="40"/>
      <c r="G60" s="40"/>
    </row>
    <row r="62" customFormat="false" ht="15" hidden="false" customHeight="false" outlineLevel="0" collapsed="false">
      <c r="B62" s="42" t="s">
        <v>88</v>
      </c>
      <c r="C62" s="42"/>
      <c r="D62" s="42"/>
      <c r="E62" s="42"/>
      <c r="F62" s="42"/>
      <c r="G62" s="42"/>
    </row>
    <row r="63" customFormat="false" ht="15" hidden="false" customHeight="false" outlineLevel="0" collapsed="false">
      <c r="B63" s="43" t="s">
        <v>89</v>
      </c>
      <c r="C63" s="43"/>
      <c r="D63" s="43"/>
      <c r="E63" s="43"/>
      <c r="F63" s="43"/>
      <c r="G63" s="43"/>
    </row>
    <row r="64" customFormat="false" ht="24" hidden="false" customHeight="true" outlineLevel="0" collapsed="false">
      <c r="B64" s="44" t="s">
        <v>90</v>
      </c>
      <c r="C64" s="44"/>
      <c r="D64" s="44"/>
      <c r="E64" s="44"/>
      <c r="F64" s="44"/>
      <c r="G64" s="44"/>
    </row>
  </sheetData>
  <mergeCells count="50">
    <mergeCell ref="B2:G4"/>
    <mergeCell ref="B5:G5"/>
    <mergeCell ref="B7:G7"/>
    <mergeCell ref="B8:G8"/>
    <mergeCell ref="B9:G9"/>
    <mergeCell ref="B11:G11"/>
    <mergeCell ref="B12:G12"/>
    <mergeCell ref="B13:G13"/>
    <mergeCell ref="B14:G14"/>
    <mergeCell ref="B15:G15"/>
    <mergeCell ref="B16:G16"/>
    <mergeCell ref="B17:G17"/>
    <mergeCell ref="B19:G19"/>
    <mergeCell ref="B20:G20"/>
    <mergeCell ref="B21:G21"/>
    <mergeCell ref="E22:G22"/>
    <mergeCell ref="E23:G23"/>
    <mergeCell ref="E24:G24"/>
    <mergeCell ref="B26:G26"/>
    <mergeCell ref="B28:G28"/>
    <mergeCell ref="D29:G29"/>
    <mergeCell ref="D30:G30"/>
    <mergeCell ref="D31:G31"/>
    <mergeCell ref="D32:G32"/>
    <mergeCell ref="D33:G33"/>
    <mergeCell ref="D34:G34"/>
    <mergeCell ref="B36:G36"/>
    <mergeCell ref="F37:G37"/>
    <mergeCell ref="F38:G38"/>
    <mergeCell ref="F39:G39"/>
    <mergeCell ref="F40:G40"/>
    <mergeCell ref="F41:G41"/>
    <mergeCell ref="F42:G42"/>
    <mergeCell ref="B44:G44"/>
    <mergeCell ref="B46:G46"/>
    <mergeCell ref="D47:G47"/>
    <mergeCell ref="D48:G48"/>
    <mergeCell ref="D49:G49"/>
    <mergeCell ref="D50:G50"/>
    <mergeCell ref="D51:G51"/>
    <mergeCell ref="B53:G53"/>
    <mergeCell ref="B54:G54"/>
    <mergeCell ref="B55:G55"/>
    <mergeCell ref="B56:G56"/>
    <mergeCell ref="B58:G58"/>
    <mergeCell ref="C59:G59"/>
    <mergeCell ref="C60:G60"/>
    <mergeCell ref="B62:G62"/>
    <mergeCell ref="B63:G63"/>
    <mergeCell ref="B64:G64"/>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1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5" min="1" style="0" width="22"/>
  </cols>
  <sheetData>
    <row r="1" customFormat="false" ht="15" hidden="false" customHeight="false" outlineLevel="0" collapsed="false">
      <c r="A1" s="45" t="s">
        <v>91</v>
      </c>
      <c r="B1" s="45" t="s">
        <v>92</v>
      </c>
      <c r="C1" s="45" t="s">
        <v>93</v>
      </c>
      <c r="D1" s="45" t="s">
        <v>94</v>
      </c>
      <c r="E1" s="45" t="s">
        <v>95</v>
      </c>
    </row>
    <row r="2" customFormat="false" ht="15" hidden="false" customHeight="false" outlineLevel="0" collapsed="false">
      <c r="A2" s="46" t="s">
        <v>96</v>
      </c>
      <c r="B2" s="46" t="n">
        <v>1</v>
      </c>
      <c r="C2" s="46" t="s">
        <v>97</v>
      </c>
      <c r="D2" s="46" t="s">
        <v>98</v>
      </c>
      <c r="E2" s="46" t="s">
        <v>99</v>
      </c>
    </row>
    <row r="3" customFormat="false" ht="15" hidden="false" customHeight="false" outlineLevel="0" collapsed="false">
      <c r="A3" s="46" t="s">
        <v>100</v>
      </c>
      <c r="B3" s="46" t="n">
        <v>2</v>
      </c>
      <c r="C3" s="46" t="s">
        <v>101</v>
      </c>
      <c r="D3" s="46" t="s">
        <v>102</v>
      </c>
      <c r="E3" s="46" t="s">
        <v>103</v>
      </c>
    </row>
    <row r="4" customFormat="false" ht="15" hidden="false" customHeight="false" outlineLevel="0" collapsed="false">
      <c r="A4" s="46" t="s">
        <v>104</v>
      </c>
      <c r="B4" s="46" t="n">
        <v>3</v>
      </c>
      <c r="C4" s="46" t="s">
        <v>105</v>
      </c>
      <c r="D4" s="46" t="s">
        <v>106</v>
      </c>
      <c r="E4" s="46" t="s">
        <v>107</v>
      </c>
    </row>
    <row r="5" customFormat="false" ht="15" hidden="false" customHeight="false" outlineLevel="0" collapsed="false">
      <c r="A5" s="46" t="s">
        <v>108</v>
      </c>
      <c r="B5" s="46" t="n">
        <v>4</v>
      </c>
      <c r="C5" s="46" t="s">
        <v>109</v>
      </c>
      <c r="D5" s="46" t="s">
        <v>110</v>
      </c>
      <c r="E5" s="46" t="s">
        <v>111</v>
      </c>
    </row>
    <row r="6" customFormat="false" ht="15" hidden="false" customHeight="false" outlineLevel="0" collapsed="false">
      <c r="A6" s="46" t="s">
        <v>112</v>
      </c>
      <c r="B6" s="46" t="n">
        <v>5</v>
      </c>
      <c r="C6" s="46" t="s">
        <v>113</v>
      </c>
      <c r="D6" s="46" t="s">
        <v>114</v>
      </c>
    </row>
    <row r="7" customFormat="false" ht="15" hidden="false" customHeight="false" outlineLevel="0" collapsed="false">
      <c r="A7" s="46" t="s">
        <v>115</v>
      </c>
    </row>
    <row r="8" customFormat="false" ht="15" hidden="false" customHeight="false" outlineLevel="0" collapsed="false">
      <c r="A8" s="46" t="s">
        <v>116</v>
      </c>
    </row>
    <row r="9" customFormat="false" ht="15" hidden="false" customHeight="false" outlineLevel="0" collapsed="false">
      <c r="A9" s="46" t="s">
        <v>117</v>
      </c>
    </row>
    <row r="10" customFormat="false" ht="15" hidden="false" customHeight="false" outlineLevel="0" collapsed="false">
      <c r="A10" s="46" t="s">
        <v>118</v>
      </c>
    </row>
    <row r="11" customFormat="false" ht="15" hidden="false" customHeight="false" outlineLevel="0" collapsed="false">
      <c r="A11" s="46" t="s">
        <v>119</v>
      </c>
    </row>
    <row r="12" customFormat="false" ht="15" hidden="false" customHeight="false" outlineLevel="0" collapsed="false">
      <c r="A12" s="46" t="s">
        <v>120</v>
      </c>
    </row>
    <row r="13" customFormat="false" ht="15" hidden="false" customHeight="false" outlineLevel="0" collapsed="false">
      <c r="A13" s="46" t="s">
        <v>121</v>
      </c>
    </row>
    <row r="14" customFormat="false" ht="15" hidden="false" customHeight="false" outlineLevel="0" collapsed="false">
      <c r="A14" s="46" t="s">
        <v>122</v>
      </c>
    </row>
    <row r="15" customFormat="false" ht="15" hidden="false" customHeight="false" outlineLevel="0" collapsed="false">
      <c r="A15" s="46" t="s">
        <v>123</v>
      </c>
    </row>
    <row r="16" customFormat="false" ht="15" hidden="false" customHeight="false" outlineLevel="0" collapsed="false">
      <c r="A16" s="46" t="s">
        <v>124</v>
      </c>
    </row>
    <row r="17" customFormat="false" ht="15" hidden="false" customHeight="false" outlineLevel="0" collapsed="false">
      <c r="A17" s="46" t="s">
        <v>125</v>
      </c>
    </row>
    <row r="18" customFormat="false" ht="15" hidden="false" customHeight="false" outlineLevel="0" collapsed="false">
      <c r="A18" s="46" t="s">
        <v>126</v>
      </c>
    </row>
    <row r="19" customFormat="false" ht="15" hidden="false" customHeight="false" outlineLevel="0" collapsed="false">
      <c r="A19" s="46" t="s">
        <v>127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Y8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4" ySplit="4" topLeftCell="E5" activePane="bottomRight" state="frozen"/>
      <selection pane="topLeft" activeCell="A1" activeCellId="0" sqref="A1"/>
      <selection pane="topRight" activeCell="E1" activeCellId="0" sqref="E1"/>
      <selection pane="bottomLeft" activeCell="A5" activeCellId="0" sqref="A5"/>
      <selection pane="bottomRight" activeCell="A1" activeCellId="0" sqref="A1"/>
    </sheetView>
  </sheetViews>
  <sheetFormatPr defaultColWidth="8.6796875" defaultRowHeight="15" zeroHeight="false" outlineLevelRow="0" outlineLevelCol="0"/>
  <cols>
    <col collapsed="false" customWidth="true" hidden="false" outlineLevel="0" max="1" min="1" style="0" width="9"/>
    <col collapsed="false" customWidth="true" hidden="false" outlineLevel="0" max="2" min="2" style="0" width="11"/>
    <col collapsed="false" customWidth="true" hidden="false" outlineLevel="0" max="3" min="3" style="0" width="18"/>
    <col collapsed="false" customWidth="true" hidden="false" outlineLevel="0" max="4" min="4" style="0" width="52"/>
    <col collapsed="false" customWidth="true" hidden="false" outlineLevel="0" max="5" min="5" style="0" width="30"/>
    <col collapsed="false" customWidth="true" hidden="false" outlineLevel="0" max="8" min="6" style="0" width="7"/>
    <col collapsed="false" customWidth="true" hidden="false" outlineLevel="0" max="9" min="9" style="0" width="8"/>
    <col collapsed="false" customWidth="true" hidden="false" outlineLevel="0" max="10" min="10" style="0" width="7"/>
    <col collapsed="false" customWidth="true" hidden="false" outlineLevel="0" max="11" min="11" style="0" width="8"/>
    <col collapsed="false" customWidth="true" hidden="false" outlineLevel="0" max="12" min="12" style="0" width="10"/>
    <col collapsed="false" customWidth="true" hidden="false" outlineLevel="0" max="13" min="13" style="0" width="13"/>
    <col collapsed="false" customWidth="true" hidden="false" outlineLevel="0" max="14" min="14" style="0" width="46"/>
    <col collapsed="false" customWidth="true" hidden="false" outlineLevel="0" max="15" min="15" style="0" width="16"/>
    <col collapsed="false" customWidth="true" hidden="false" outlineLevel="0" max="16" min="16" style="0" width="11"/>
    <col collapsed="false" customWidth="true" hidden="false" outlineLevel="0" max="17" min="17" style="0" width="7"/>
    <col collapsed="false" customWidth="true" hidden="false" outlineLevel="0" max="19" min="18" style="0" width="8"/>
    <col collapsed="false" customWidth="true" hidden="false" outlineLevel="0" max="20" min="20" style="0" width="10"/>
    <col collapsed="false" customWidth="true" hidden="false" outlineLevel="0" max="21" min="21" style="0" width="9"/>
    <col collapsed="false" customWidth="true" hidden="false" outlineLevel="0" max="22" min="22" style="0" width="12"/>
    <col collapsed="false" customWidth="true" hidden="false" outlineLevel="0" max="23" min="23" style="0" width="11"/>
    <col collapsed="false" customWidth="true" hidden="false" outlineLevel="0" max="24" min="24" style="0" width="16"/>
    <col collapsed="false" customWidth="true" hidden="false" outlineLevel="0" max="25" min="25" style="0" width="26"/>
  </cols>
  <sheetData>
    <row r="1" customFormat="false" ht="25.5" hidden="false" customHeight="true" outlineLevel="0" collapsed="false">
      <c r="A1" s="47" t="s">
        <v>128</v>
      </c>
      <c r="B1" s="47"/>
      <c r="C1" s="47"/>
      <c r="D1" s="47"/>
      <c r="E1" s="47"/>
      <c r="F1" s="47"/>
      <c r="G1" s="47"/>
      <c r="H1" s="47"/>
      <c r="I1" s="47"/>
      <c r="J1" s="47"/>
      <c r="K1" s="47"/>
      <c r="L1" s="47"/>
      <c r="M1" s="47"/>
      <c r="N1" s="47"/>
      <c r="O1" s="47"/>
      <c r="P1" s="47"/>
      <c r="Q1" s="47"/>
      <c r="R1" s="47"/>
      <c r="S1" s="47"/>
      <c r="T1" s="47"/>
      <c r="U1" s="47"/>
      <c r="V1" s="47"/>
      <c r="W1" s="47"/>
      <c r="X1" s="47"/>
      <c r="Y1" s="47"/>
    </row>
    <row r="2" customFormat="false" ht="19.5" hidden="false" customHeight="true" outlineLevel="0" collapsed="false">
      <c r="A2" s="48" t="s">
        <v>129</v>
      </c>
      <c r="B2" s="48"/>
      <c r="C2" s="48"/>
      <c r="D2" s="48"/>
      <c r="E2" s="48" t="s">
        <v>130</v>
      </c>
      <c r="F2" s="48"/>
      <c r="G2" s="48"/>
      <c r="H2" s="48"/>
      <c r="I2" s="48"/>
      <c r="J2" s="48" t="s">
        <v>131</v>
      </c>
      <c r="K2" s="48"/>
      <c r="L2" s="48"/>
      <c r="M2" s="48"/>
      <c r="N2" s="48"/>
      <c r="O2" s="48"/>
      <c r="P2" s="48"/>
      <c r="Q2" s="48" t="s">
        <v>132</v>
      </c>
      <c r="R2" s="48"/>
      <c r="S2" s="48"/>
      <c r="T2" s="48"/>
      <c r="U2" s="48"/>
      <c r="V2" s="48"/>
      <c r="W2" s="48"/>
      <c r="X2" s="48"/>
      <c r="Y2" s="48"/>
    </row>
    <row r="3" customFormat="false" ht="3.75" hidden="false" customHeight="true" outlineLevel="0" collapsed="false"/>
    <row r="4" customFormat="false" ht="33.75" hidden="false" customHeight="true" outlineLevel="0" collapsed="false">
      <c r="A4" s="49" t="s">
        <v>133</v>
      </c>
      <c r="B4" s="49" t="s">
        <v>134</v>
      </c>
      <c r="C4" s="49" t="s">
        <v>91</v>
      </c>
      <c r="D4" s="49" t="s">
        <v>135</v>
      </c>
      <c r="E4" s="49" t="s">
        <v>136</v>
      </c>
      <c r="F4" s="49" t="s">
        <v>137</v>
      </c>
      <c r="G4" s="49" t="s">
        <v>138</v>
      </c>
      <c r="H4" s="49" t="s">
        <v>139</v>
      </c>
      <c r="I4" s="49" t="s">
        <v>140</v>
      </c>
      <c r="J4" s="50" t="s">
        <v>141</v>
      </c>
      <c r="K4" s="50" t="s">
        <v>142</v>
      </c>
      <c r="L4" s="50" t="s">
        <v>143</v>
      </c>
      <c r="M4" s="49" t="s">
        <v>144</v>
      </c>
      <c r="N4" s="49" t="s">
        <v>145</v>
      </c>
      <c r="O4" s="49" t="s">
        <v>146</v>
      </c>
      <c r="P4" s="49" t="s">
        <v>147</v>
      </c>
      <c r="Q4" s="49" t="s">
        <v>148</v>
      </c>
      <c r="R4" s="49" t="s">
        <v>149</v>
      </c>
      <c r="S4" s="50" t="s">
        <v>150</v>
      </c>
      <c r="T4" s="50" t="s">
        <v>151</v>
      </c>
      <c r="U4" s="50" t="s">
        <v>152</v>
      </c>
      <c r="V4" s="49" t="s">
        <v>94</v>
      </c>
      <c r="W4" s="49" t="s">
        <v>153</v>
      </c>
      <c r="X4" s="49" t="s">
        <v>154</v>
      </c>
      <c r="Y4" s="49" t="s">
        <v>155</v>
      </c>
    </row>
    <row r="5" customFormat="false" ht="73.5" hidden="false" customHeight="true" outlineLevel="0" collapsed="false">
      <c r="A5" s="51" t="s">
        <v>156</v>
      </c>
      <c r="B5" s="51" t="s">
        <v>157</v>
      </c>
      <c r="C5" s="51" t="s">
        <v>115</v>
      </c>
      <c r="D5" s="51" t="s">
        <v>158</v>
      </c>
      <c r="E5" s="51" t="s">
        <v>159</v>
      </c>
      <c r="F5" s="52" t="n">
        <v>4</v>
      </c>
      <c r="G5" s="52" t="n">
        <v>3</v>
      </c>
      <c r="H5" s="52" t="n">
        <v>4</v>
      </c>
      <c r="I5" s="52" t="n">
        <v>1</v>
      </c>
      <c r="J5" s="53" t="n">
        <f aca="false">IF(COUNT(G5:I5)=0,"",MAX(G5:I5))</f>
        <v>4</v>
      </c>
      <c r="K5" s="53" t="n">
        <f aca="false">IF(OR(F5="",J5=""),"",F5*J5)</f>
        <v>16</v>
      </c>
      <c r="L5" s="54" t="str">
        <f aca="false">IF(K5="","",IF(K5&gt;=15,"CRITICAL",IF(K5&gt;=10,"HIGH",IF(K5&gt;=5,"MEDIUM","LOW"))))</f>
        <v>CRITICAL</v>
      </c>
      <c r="M5" s="51" t="s">
        <v>105</v>
      </c>
      <c r="N5" s="51" t="s">
        <v>160</v>
      </c>
      <c r="O5" s="51" t="s">
        <v>161</v>
      </c>
      <c r="P5" s="51" t="s">
        <v>162</v>
      </c>
      <c r="Q5" s="52" t="n">
        <v>2</v>
      </c>
      <c r="R5" s="52" t="n">
        <v>3</v>
      </c>
      <c r="S5" s="53" t="n">
        <f aca="false">IF(OR(Q5="",R5=""),"",Q5*R5)</f>
        <v>6</v>
      </c>
      <c r="T5" s="54" t="str">
        <f aca="false">IF(S5="","",IF(S5&gt;=15,"CRITICAL",IF(S5&gt;=10,"HIGH",IF(S5&gt;=5,"MEDIUM","LOW"))))</f>
        <v>MEDIUM</v>
      </c>
      <c r="U5" s="53" t="n">
        <f aca="false">IF(OR(K5="",S5=""),"",K5-S5)</f>
        <v>10</v>
      </c>
      <c r="V5" s="51" t="s">
        <v>98</v>
      </c>
      <c r="W5" s="51" t="s">
        <v>157</v>
      </c>
      <c r="X5" s="51" t="s">
        <v>103</v>
      </c>
      <c r="Y5" s="51" t="s">
        <v>163</v>
      </c>
    </row>
    <row r="6" customFormat="false" ht="30" hidden="false" customHeight="true" outlineLevel="0" collapsed="false">
      <c r="A6" s="51"/>
      <c r="B6" s="51"/>
      <c r="C6" s="51"/>
      <c r="D6" s="51"/>
      <c r="E6" s="51"/>
      <c r="F6" s="52"/>
      <c r="G6" s="52"/>
      <c r="H6" s="52"/>
      <c r="I6" s="52"/>
      <c r="J6" s="53" t="str">
        <f aca="false">IF(COUNT(G6:I6)=0,"",MAX(G6:I6))</f>
        <v/>
      </c>
      <c r="K6" s="53" t="str">
        <f aca="false">IF(OR(F6="",J6=""),"",F6*J6)</f>
        <v/>
      </c>
      <c r="L6" s="54" t="str">
        <f aca="false">IF(K6="","",IF(K6&gt;=15,"CRITICAL",IF(K6&gt;=10,"HIGH",IF(K6&gt;=5,"MEDIUM","LOW"))))</f>
        <v/>
      </c>
      <c r="M6" s="51"/>
      <c r="N6" s="51"/>
      <c r="O6" s="51"/>
      <c r="P6" s="51"/>
      <c r="Q6" s="52"/>
      <c r="R6" s="52"/>
      <c r="S6" s="53" t="str">
        <f aca="false">IF(OR(Q6="",R6=""),"",Q6*R6)</f>
        <v/>
      </c>
      <c r="T6" s="54" t="str">
        <f aca="false">IF(S6="","",IF(S6&gt;=15,"CRITICAL",IF(S6&gt;=10,"HIGH",IF(S6&gt;=5,"MEDIUM","LOW"))))</f>
        <v/>
      </c>
      <c r="U6" s="53" t="str">
        <f aca="false">IF(OR(K6="",S6=""),"",K6-S6)</f>
        <v/>
      </c>
      <c r="V6" s="51"/>
      <c r="W6" s="51"/>
      <c r="X6" s="51"/>
      <c r="Y6" s="51"/>
    </row>
    <row r="7" customFormat="false" ht="30" hidden="false" customHeight="true" outlineLevel="0" collapsed="false">
      <c r="A7" s="51"/>
      <c r="B7" s="51"/>
      <c r="C7" s="51"/>
      <c r="D7" s="51"/>
      <c r="E7" s="51"/>
      <c r="F7" s="52"/>
      <c r="G7" s="52"/>
      <c r="H7" s="52"/>
      <c r="I7" s="52"/>
      <c r="J7" s="53" t="str">
        <f aca="false">IF(COUNT(G7:I7)=0,"",MAX(G7:I7))</f>
        <v/>
      </c>
      <c r="K7" s="53" t="str">
        <f aca="false">IF(OR(F7="",J7=""),"",F7*J7)</f>
        <v/>
      </c>
      <c r="L7" s="54" t="str">
        <f aca="false">IF(K7="","",IF(K7&gt;=15,"CRITICAL",IF(K7&gt;=10,"HIGH",IF(K7&gt;=5,"MEDIUM","LOW"))))</f>
        <v/>
      </c>
      <c r="M7" s="51"/>
      <c r="N7" s="51"/>
      <c r="O7" s="51"/>
      <c r="P7" s="51"/>
      <c r="Q7" s="52"/>
      <c r="R7" s="52"/>
      <c r="S7" s="53" t="str">
        <f aca="false">IF(OR(Q7="",R7=""),"",Q7*R7)</f>
        <v/>
      </c>
      <c r="T7" s="54" t="str">
        <f aca="false">IF(S7="","",IF(S7&gt;=15,"CRITICAL",IF(S7&gt;=10,"HIGH",IF(S7&gt;=5,"MEDIUM","LOW"))))</f>
        <v/>
      </c>
      <c r="U7" s="53" t="str">
        <f aca="false">IF(OR(K7="",S7=""),"",K7-S7)</f>
        <v/>
      </c>
      <c r="V7" s="51"/>
      <c r="W7" s="51"/>
      <c r="X7" s="51"/>
      <c r="Y7" s="51"/>
    </row>
    <row r="8" customFormat="false" ht="30" hidden="false" customHeight="true" outlineLevel="0" collapsed="false">
      <c r="A8" s="51"/>
      <c r="B8" s="51"/>
      <c r="C8" s="51"/>
      <c r="D8" s="51"/>
      <c r="E8" s="51"/>
      <c r="F8" s="52"/>
      <c r="G8" s="52"/>
      <c r="H8" s="52"/>
      <c r="I8" s="52"/>
      <c r="J8" s="53" t="str">
        <f aca="false">IF(COUNT(G8:I8)=0,"",MAX(G8:I8))</f>
        <v/>
      </c>
      <c r="K8" s="53" t="str">
        <f aca="false">IF(OR(F8="",J8=""),"",F8*J8)</f>
        <v/>
      </c>
      <c r="L8" s="54" t="str">
        <f aca="false">IF(K8="","",IF(K8&gt;=15,"CRITICAL",IF(K8&gt;=10,"HIGH",IF(K8&gt;=5,"MEDIUM","LOW"))))</f>
        <v/>
      </c>
      <c r="M8" s="51"/>
      <c r="N8" s="51"/>
      <c r="O8" s="51"/>
      <c r="P8" s="51"/>
      <c r="Q8" s="52"/>
      <c r="R8" s="52"/>
      <c r="S8" s="53" t="str">
        <f aca="false">IF(OR(Q8="",R8=""),"",Q8*R8)</f>
        <v/>
      </c>
      <c r="T8" s="54" t="str">
        <f aca="false">IF(S8="","",IF(S8&gt;=15,"CRITICAL",IF(S8&gt;=10,"HIGH",IF(S8&gt;=5,"MEDIUM","LOW"))))</f>
        <v/>
      </c>
      <c r="U8" s="53" t="str">
        <f aca="false">IF(OR(K8="",S8=""),"",K8-S8)</f>
        <v/>
      </c>
      <c r="V8" s="51"/>
      <c r="W8" s="51"/>
      <c r="X8" s="51"/>
      <c r="Y8" s="51"/>
    </row>
    <row r="9" customFormat="false" ht="30" hidden="false" customHeight="true" outlineLevel="0" collapsed="false">
      <c r="A9" s="51"/>
      <c r="B9" s="51"/>
      <c r="C9" s="51"/>
      <c r="D9" s="51"/>
      <c r="E9" s="51"/>
      <c r="F9" s="52"/>
      <c r="G9" s="52"/>
      <c r="H9" s="52"/>
      <c r="I9" s="52"/>
      <c r="J9" s="53" t="str">
        <f aca="false">IF(COUNT(G9:I9)=0,"",MAX(G9:I9))</f>
        <v/>
      </c>
      <c r="K9" s="53" t="str">
        <f aca="false">IF(OR(F9="",J9=""),"",F9*J9)</f>
        <v/>
      </c>
      <c r="L9" s="54" t="str">
        <f aca="false">IF(K9="","",IF(K9&gt;=15,"CRITICAL",IF(K9&gt;=10,"HIGH",IF(K9&gt;=5,"MEDIUM","LOW"))))</f>
        <v/>
      </c>
      <c r="M9" s="51"/>
      <c r="N9" s="51"/>
      <c r="O9" s="51"/>
      <c r="P9" s="51"/>
      <c r="Q9" s="52"/>
      <c r="R9" s="52"/>
      <c r="S9" s="53" t="str">
        <f aca="false">IF(OR(Q9="",R9=""),"",Q9*R9)</f>
        <v/>
      </c>
      <c r="T9" s="54" t="str">
        <f aca="false">IF(S9="","",IF(S9&gt;=15,"CRITICAL",IF(S9&gt;=10,"HIGH",IF(S9&gt;=5,"MEDIUM","LOW"))))</f>
        <v/>
      </c>
      <c r="U9" s="53" t="str">
        <f aca="false">IF(OR(K9="",S9=""),"",K9-S9)</f>
        <v/>
      </c>
      <c r="V9" s="51"/>
      <c r="W9" s="51"/>
      <c r="X9" s="51"/>
      <c r="Y9" s="51"/>
    </row>
    <row r="10" customFormat="false" ht="30" hidden="false" customHeight="true" outlineLevel="0" collapsed="false">
      <c r="A10" s="51"/>
      <c r="B10" s="51"/>
      <c r="C10" s="51"/>
      <c r="D10" s="51"/>
      <c r="E10" s="51"/>
      <c r="F10" s="52"/>
      <c r="G10" s="52"/>
      <c r="H10" s="52"/>
      <c r="I10" s="52"/>
      <c r="J10" s="53" t="str">
        <f aca="false">IF(COUNT(G10:I10)=0,"",MAX(G10:I10))</f>
        <v/>
      </c>
      <c r="K10" s="53" t="str">
        <f aca="false">IF(OR(F10="",J10=""),"",F10*J10)</f>
        <v/>
      </c>
      <c r="L10" s="54" t="str">
        <f aca="false">IF(K10="","",IF(K10&gt;=15,"CRITICAL",IF(K10&gt;=10,"HIGH",IF(K10&gt;=5,"MEDIUM","LOW"))))</f>
        <v/>
      </c>
      <c r="M10" s="51"/>
      <c r="N10" s="51"/>
      <c r="O10" s="51"/>
      <c r="P10" s="51"/>
      <c r="Q10" s="52"/>
      <c r="R10" s="52"/>
      <c r="S10" s="53" t="str">
        <f aca="false">IF(OR(Q10="",R10=""),"",Q10*R10)</f>
        <v/>
      </c>
      <c r="T10" s="54" t="str">
        <f aca="false">IF(S10="","",IF(S10&gt;=15,"CRITICAL",IF(S10&gt;=10,"HIGH",IF(S10&gt;=5,"MEDIUM","LOW"))))</f>
        <v/>
      </c>
      <c r="U10" s="53" t="str">
        <f aca="false">IF(OR(K10="",S10=""),"",K10-S10)</f>
        <v/>
      </c>
      <c r="V10" s="51"/>
      <c r="W10" s="51"/>
      <c r="X10" s="51"/>
      <c r="Y10" s="51"/>
    </row>
    <row r="11" customFormat="false" ht="30" hidden="false" customHeight="true" outlineLevel="0" collapsed="false">
      <c r="A11" s="51"/>
      <c r="B11" s="51"/>
      <c r="C11" s="51"/>
      <c r="D11" s="51"/>
      <c r="E11" s="51"/>
      <c r="F11" s="52"/>
      <c r="G11" s="52"/>
      <c r="H11" s="52"/>
      <c r="I11" s="52"/>
      <c r="J11" s="53" t="str">
        <f aca="false">IF(COUNT(G11:I11)=0,"",MAX(G11:I11))</f>
        <v/>
      </c>
      <c r="K11" s="53" t="str">
        <f aca="false">IF(OR(F11="",J11=""),"",F11*J11)</f>
        <v/>
      </c>
      <c r="L11" s="54" t="str">
        <f aca="false">IF(K11="","",IF(K11&gt;=15,"CRITICAL",IF(K11&gt;=10,"HIGH",IF(K11&gt;=5,"MEDIUM","LOW"))))</f>
        <v/>
      </c>
      <c r="M11" s="51"/>
      <c r="N11" s="51"/>
      <c r="O11" s="51"/>
      <c r="P11" s="51"/>
      <c r="Q11" s="52"/>
      <c r="R11" s="52"/>
      <c r="S11" s="53" t="str">
        <f aca="false">IF(OR(Q11="",R11=""),"",Q11*R11)</f>
        <v/>
      </c>
      <c r="T11" s="54" t="str">
        <f aca="false">IF(S11="","",IF(S11&gt;=15,"CRITICAL",IF(S11&gt;=10,"HIGH",IF(S11&gt;=5,"MEDIUM","LOW"))))</f>
        <v/>
      </c>
      <c r="U11" s="53" t="str">
        <f aca="false">IF(OR(K11="",S11=""),"",K11-S11)</f>
        <v/>
      </c>
      <c r="V11" s="51"/>
      <c r="W11" s="51"/>
      <c r="X11" s="51"/>
      <c r="Y11" s="51"/>
    </row>
    <row r="12" customFormat="false" ht="30" hidden="false" customHeight="true" outlineLevel="0" collapsed="false">
      <c r="A12" s="51"/>
      <c r="B12" s="51"/>
      <c r="C12" s="51"/>
      <c r="D12" s="51"/>
      <c r="E12" s="51"/>
      <c r="F12" s="52"/>
      <c r="G12" s="52"/>
      <c r="H12" s="52"/>
      <c r="I12" s="52"/>
      <c r="J12" s="53" t="str">
        <f aca="false">IF(COUNT(G12:I12)=0,"",MAX(G12:I12))</f>
        <v/>
      </c>
      <c r="K12" s="53" t="str">
        <f aca="false">IF(OR(F12="",J12=""),"",F12*J12)</f>
        <v/>
      </c>
      <c r="L12" s="54" t="str">
        <f aca="false">IF(K12="","",IF(K12&gt;=15,"CRITICAL",IF(K12&gt;=10,"HIGH",IF(K12&gt;=5,"MEDIUM","LOW"))))</f>
        <v/>
      </c>
      <c r="M12" s="51"/>
      <c r="N12" s="51"/>
      <c r="O12" s="51"/>
      <c r="P12" s="51"/>
      <c r="Q12" s="52"/>
      <c r="R12" s="52"/>
      <c r="S12" s="53" t="str">
        <f aca="false">IF(OR(Q12="",R12=""),"",Q12*R12)</f>
        <v/>
      </c>
      <c r="T12" s="54" t="str">
        <f aca="false">IF(S12="","",IF(S12&gt;=15,"CRITICAL",IF(S12&gt;=10,"HIGH",IF(S12&gt;=5,"MEDIUM","LOW"))))</f>
        <v/>
      </c>
      <c r="U12" s="53" t="str">
        <f aca="false">IF(OR(K12="",S12=""),"",K12-S12)</f>
        <v/>
      </c>
      <c r="V12" s="51"/>
      <c r="W12" s="51"/>
      <c r="X12" s="51"/>
      <c r="Y12" s="51"/>
    </row>
    <row r="13" customFormat="false" ht="30" hidden="false" customHeight="true" outlineLevel="0" collapsed="false">
      <c r="A13" s="51"/>
      <c r="B13" s="51"/>
      <c r="C13" s="51"/>
      <c r="D13" s="51"/>
      <c r="E13" s="51"/>
      <c r="F13" s="52"/>
      <c r="G13" s="52"/>
      <c r="H13" s="52"/>
      <c r="I13" s="52"/>
      <c r="J13" s="53" t="str">
        <f aca="false">IF(COUNT(G13:I13)=0,"",MAX(G13:I13))</f>
        <v/>
      </c>
      <c r="K13" s="53" t="str">
        <f aca="false">IF(OR(F13="",J13=""),"",F13*J13)</f>
        <v/>
      </c>
      <c r="L13" s="54" t="str">
        <f aca="false">IF(K13="","",IF(K13&gt;=15,"CRITICAL",IF(K13&gt;=10,"HIGH",IF(K13&gt;=5,"MEDIUM","LOW"))))</f>
        <v/>
      </c>
      <c r="M13" s="51"/>
      <c r="N13" s="51"/>
      <c r="O13" s="51"/>
      <c r="P13" s="51"/>
      <c r="Q13" s="52"/>
      <c r="R13" s="52"/>
      <c r="S13" s="53" t="str">
        <f aca="false">IF(OR(Q13="",R13=""),"",Q13*R13)</f>
        <v/>
      </c>
      <c r="T13" s="54" t="str">
        <f aca="false">IF(S13="","",IF(S13&gt;=15,"CRITICAL",IF(S13&gt;=10,"HIGH",IF(S13&gt;=5,"MEDIUM","LOW"))))</f>
        <v/>
      </c>
      <c r="U13" s="53" t="str">
        <f aca="false">IF(OR(K13="",S13=""),"",K13-S13)</f>
        <v/>
      </c>
      <c r="V13" s="51"/>
      <c r="W13" s="51"/>
      <c r="X13" s="51"/>
      <c r="Y13" s="51"/>
    </row>
    <row r="14" customFormat="false" ht="30" hidden="false" customHeight="true" outlineLevel="0" collapsed="false">
      <c r="A14" s="51"/>
      <c r="B14" s="51"/>
      <c r="C14" s="51"/>
      <c r="D14" s="51"/>
      <c r="E14" s="51"/>
      <c r="F14" s="52"/>
      <c r="G14" s="52"/>
      <c r="H14" s="52"/>
      <c r="I14" s="52"/>
      <c r="J14" s="53" t="str">
        <f aca="false">IF(COUNT(G14:I14)=0,"",MAX(G14:I14))</f>
        <v/>
      </c>
      <c r="K14" s="53" t="str">
        <f aca="false">IF(OR(F14="",J14=""),"",F14*J14)</f>
        <v/>
      </c>
      <c r="L14" s="54" t="str">
        <f aca="false">IF(K14="","",IF(K14&gt;=15,"CRITICAL",IF(K14&gt;=10,"HIGH",IF(K14&gt;=5,"MEDIUM","LOW"))))</f>
        <v/>
      </c>
      <c r="M14" s="51"/>
      <c r="N14" s="51"/>
      <c r="O14" s="51"/>
      <c r="P14" s="51"/>
      <c r="Q14" s="52"/>
      <c r="R14" s="52"/>
      <c r="S14" s="53" t="str">
        <f aca="false">IF(OR(Q14="",R14=""),"",Q14*R14)</f>
        <v/>
      </c>
      <c r="T14" s="54" t="str">
        <f aca="false">IF(S14="","",IF(S14&gt;=15,"CRITICAL",IF(S14&gt;=10,"HIGH",IF(S14&gt;=5,"MEDIUM","LOW"))))</f>
        <v/>
      </c>
      <c r="U14" s="53" t="str">
        <f aca="false">IF(OR(K14="",S14=""),"",K14-S14)</f>
        <v/>
      </c>
      <c r="V14" s="51"/>
      <c r="W14" s="51"/>
      <c r="X14" s="51"/>
      <c r="Y14" s="51"/>
    </row>
    <row r="15" customFormat="false" ht="30" hidden="false" customHeight="true" outlineLevel="0" collapsed="false">
      <c r="A15" s="51"/>
      <c r="B15" s="51"/>
      <c r="C15" s="51"/>
      <c r="D15" s="51"/>
      <c r="E15" s="51"/>
      <c r="F15" s="52"/>
      <c r="G15" s="52"/>
      <c r="H15" s="52"/>
      <c r="I15" s="52"/>
      <c r="J15" s="53" t="str">
        <f aca="false">IF(COUNT(G15:I15)=0,"",MAX(G15:I15))</f>
        <v/>
      </c>
      <c r="K15" s="53" t="str">
        <f aca="false">IF(OR(F15="",J15=""),"",F15*J15)</f>
        <v/>
      </c>
      <c r="L15" s="54" t="str">
        <f aca="false">IF(K15="","",IF(K15&gt;=15,"CRITICAL",IF(K15&gt;=10,"HIGH",IF(K15&gt;=5,"MEDIUM","LOW"))))</f>
        <v/>
      </c>
      <c r="M15" s="51"/>
      <c r="N15" s="51"/>
      <c r="O15" s="51"/>
      <c r="P15" s="51"/>
      <c r="Q15" s="52"/>
      <c r="R15" s="52"/>
      <c r="S15" s="53" t="str">
        <f aca="false">IF(OR(Q15="",R15=""),"",Q15*R15)</f>
        <v/>
      </c>
      <c r="T15" s="54" t="str">
        <f aca="false">IF(S15="","",IF(S15&gt;=15,"CRITICAL",IF(S15&gt;=10,"HIGH",IF(S15&gt;=5,"MEDIUM","LOW"))))</f>
        <v/>
      </c>
      <c r="U15" s="53" t="str">
        <f aca="false">IF(OR(K15="",S15=""),"",K15-S15)</f>
        <v/>
      </c>
      <c r="V15" s="51"/>
      <c r="W15" s="51"/>
      <c r="X15" s="51"/>
      <c r="Y15" s="51"/>
    </row>
    <row r="16" customFormat="false" ht="30" hidden="false" customHeight="true" outlineLevel="0" collapsed="false">
      <c r="A16" s="51"/>
      <c r="B16" s="51"/>
      <c r="C16" s="51"/>
      <c r="D16" s="51"/>
      <c r="E16" s="51"/>
      <c r="F16" s="52"/>
      <c r="G16" s="52"/>
      <c r="H16" s="52"/>
      <c r="I16" s="52"/>
      <c r="J16" s="53" t="str">
        <f aca="false">IF(COUNT(G16:I16)=0,"",MAX(G16:I16))</f>
        <v/>
      </c>
      <c r="K16" s="53" t="str">
        <f aca="false">IF(OR(F16="",J16=""),"",F16*J16)</f>
        <v/>
      </c>
      <c r="L16" s="54" t="str">
        <f aca="false">IF(K16="","",IF(K16&gt;=15,"CRITICAL",IF(K16&gt;=10,"HIGH",IF(K16&gt;=5,"MEDIUM","LOW"))))</f>
        <v/>
      </c>
      <c r="M16" s="51"/>
      <c r="N16" s="51"/>
      <c r="O16" s="51"/>
      <c r="P16" s="51"/>
      <c r="Q16" s="52"/>
      <c r="R16" s="52"/>
      <c r="S16" s="53" t="str">
        <f aca="false">IF(OR(Q16="",R16=""),"",Q16*R16)</f>
        <v/>
      </c>
      <c r="T16" s="54" t="str">
        <f aca="false">IF(S16="","",IF(S16&gt;=15,"CRITICAL",IF(S16&gt;=10,"HIGH",IF(S16&gt;=5,"MEDIUM","LOW"))))</f>
        <v/>
      </c>
      <c r="U16" s="53" t="str">
        <f aca="false">IF(OR(K16="",S16=""),"",K16-S16)</f>
        <v/>
      </c>
      <c r="V16" s="51"/>
      <c r="W16" s="51"/>
      <c r="X16" s="51"/>
      <c r="Y16" s="51"/>
    </row>
    <row r="17" customFormat="false" ht="30" hidden="false" customHeight="true" outlineLevel="0" collapsed="false">
      <c r="A17" s="51"/>
      <c r="B17" s="51"/>
      <c r="C17" s="51"/>
      <c r="D17" s="51"/>
      <c r="E17" s="51"/>
      <c r="F17" s="52"/>
      <c r="G17" s="52"/>
      <c r="H17" s="52"/>
      <c r="I17" s="52"/>
      <c r="J17" s="53" t="str">
        <f aca="false">IF(COUNT(G17:I17)=0,"",MAX(G17:I17))</f>
        <v/>
      </c>
      <c r="K17" s="53" t="str">
        <f aca="false">IF(OR(F17="",J17=""),"",F17*J17)</f>
        <v/>
      </c>
      <c r="L17" s="54" t="str">
        <f aca="false">IF(K17="","",IF(K17&gt;=15,"CRITICAL",IF(K17&gt;=10,"HIGH",IF(K17&gt;=5,"MEDIUM","LOW"))))</f>
        <v/>
      </c>
      <c r="M17" s="51"/>
      <c r="N17" s="51"/>
      <c r="O17" s="51"/>
      <c r="P17" s="51"/>
      <c r="Q17" s="52"/>
      <c r="R17" s="52"/>
      <c r="S17" s="53" t="str">
        <f aca="false">IF(OR(Q17="",R17=""),"",Q17*R17)</f>
        <v/>
      </c>
      <c r="T17" s="54" t="str">
        <f aca="false">IF(S17="","",IF(S17&gt;=15,"CRITICAL",IF(S17&gt;=10,"HIGH",IF(S17&gt;=5,"MEDIUM","LOW"))))</f>
        <v/>
      </c>
      <c r="U17" s="53" t="str">
        <f aca="false">IF(OR(K17="",S17=""),"",K17-S17)</f>
        <v/>
      </c>
      <c r="V17" s="51"/>
      <c r="W17" s="51"/>
      <c r="X17" s="51"/>
      <c r="Y17" s="51"/>
    </row>
    <row r="18" customFormat="false" ht="30" hidden="false" customHeight="true" outlineLevel="0" collapsed="false">
      <c r="A18" s="51"/>
      <c r="B18" s="51"/>
      <c r="C18" s="51"/>
      <c r="D18" s="51"/>
      <c r="E18" s="51"/>
      <c r="F18" s="52"/>
      <c r="G18" s="52"/>
      <c r="H18" s="52"/>
      <c r="I18" s="52"/>
      <c r="J18" s="53" t="str">
        <f aca="false">IF(COUNT(G18:I18)=0,"",MAX(G18:I18))</f>
        <v/>
      </c>
      <c r="K18" s="53" t="str">
        <f aca="false">IF(OR(F18="",J18=""),"",F18*J18)</f>
        <v/>
      </c>
      <c r="L18" s="54" t="str">
        <f aca="false">IF(K18="","",IF(K18&gt;=15,"CRITICAL",IF(K18&gt;=10,"HIGH",IF(K18&gt;=5,"MEDIUM","LOW"))))</f>
        <v/>
      </c>
      <c r="M18" s="51"/>
      <c r="N18" s="51"/>
      <c r="O18" s="51"/>
      <c r="P18" s="51"/>
      <c r="Q18" s="52"/>
      <c r="R18" s="52"/>
      <c r="S18" s="53" t="str">
        <f aca="false">IF(OR(Q18="",R18=""),"",Q18*R18)</f>
        <v/>
      </c>
      <c r="T18" s="54" t="str">
        <f aca="false">IF(S18="","",IF(S18&gt;=15,"CRITICAL",IF(S18&gt;=10,"HIGH",IF(S18&gt;=5,"MEDIUM","LOW"))))</f>
        <v/>
      </c>
      <c r="U18" s="53" t="str">
        <f aca="false">IF(OR(K18="",S18=""),"",K18-S18)</f>
        <v/>
      </c>
      <c r="V18" s="51"/>
      <c r="W18" s="51"/>
      <c r="X18" s="51"/>
      <c r="Y18" s="51"/>
    </row>
    <row r="19" customFormat="false" ht="30" hidden="false" customHeight="true" outlineLevel="0" collapsed="false">
      <c r="A19" s="51"/>
      <c r="B19" s="51"/>
      <c r="C19" s="51"/>
      <c r="D19" s="51"/>
      <c r="E19" s="51"/>
      <c r="F19" s="52"/>
      <c r="G19" s="52"/>
      <c r="H19" s="52"/>
      <c r="I19" s="52"/>
      <c r="J19" s="53" t="str">
        <f aca="false">IF(COUNT(G19:I19)=0,"",MAX(G19:I19))</f>
        <v/>
      </c>
      <c r="K19" s="53" t="str">
        <f aca="false">IF(OR(F19="",J19=""),"",F19*J19)</f>
        <v/>
      </c>
      <c r="L19" s="54" t="str">
        <f aca="false">IF(K19="","",IF(K19&gt;=15,"CRITICAL",IF(K19&gt;=10,"HIGH",IF(K19&gt;=5,"MEDIUM","LOW"))))</f>
        <v/>
      </c>
      <c r="M19" s="51"/>
      <c r="N19" s="51"/>
      <c r="O19" s="51"/>
      <c r="P19" s="51"/>
      <c r="Q19" s="52"/>
      <c r="R19" s="52"/>
      <c r="S19" s="53" t="str">
        <f aca="false">IF(OR(Q19="",R19=""),"",Q19*R19)</f>
        <v/>
      </c>
      <c r="T19" s="54" t="str">
        <f aca="false">IF(S19="","",IF(S19&gt;=15,"CRITICAL",IF(S19&gt;=10,"HIGH",IF(S19&gt;=5,"MEDIUM","LOW"))))</f>
        <v/>
      </c>
      <c r="U19" s="53" t="str">
        <f aca="false">IF(OR(K19="",S19=""),"",K19-S19)</f>
        <v/>
      </c>
      <c r="V19" s="51"/>
      <c r="W19" s="51"/>
      <c r="X19" s="51"/>
      <c r="Y19" s="51"/>
    </row>
    <row r="20" customFormat="false" ht="30" hidden="false" customHeight="true" outlineLevel="0" collapsed="false">
      <c r="A20" s="51"/>
      <c r="B20" s="51"/>
      <c r="C20" s="51"/>
      <c r="D20" s="51"/>
      <c r="E20" s="51"/>
      <c r="F20" s="52"/>
      <c r="G20" s="52"/>
      <c r="H20" s="52"/>
      <c r="I20" s="52"/>
      <c r="J20" s="53" t="str">
        <f aca="false">IF(COUNT(G20:I20)=0,"",MAX(G20:I20))</f>
        <v/>
      </c>
      <c r="K20" s="53" t="str">
        <f aca="false">IF(OR(F20="",J20=""),"",F20*J20)</f>
        <v/>
      </c>
      <c r="L20" s="54" t="str">
        <f aca="false">IF(K20="","",IF(K20&gt;=15,"CRITICAL",IF(K20&gt;=10,"HIGH",IF(K20&gt;=5,"MEDIUM","LOW"))))</f>
        <v/>
      </c>
      <c r="M20" s="51"/>
      <c r="N20" s="51"/>
      <c r="O20" s="51"/>
      <c r="P20" s="51"/>
      <c r="Q20" s="52"/>
      <c r="R20" s="52"/>
      <c r="S20" s="53" t="str">
        <f aca="false">IF(OR(Q20="",R20=""),"",Q20*R20)</f>
        <v/>
      </c>
      <c r="T20" s="54" t="str">
        <f aca="false">IF(S20="","",IF(S20&gt;=15,"CRITICAL",IF(S20&gt;=10,"HIGH",IF(S20&gt;=5,"MEDIUM","LOW"))))</f>
        <v/>
      </c>
      <c r="U20" s="53" t="str">
        <f aca="false">IF(OR(K20="",S20=""),"",K20-S20)</f>
        <v/>
      </c>
      <c r="V20" s="51"/>
      <c r="W20" s="51"/>
      <c r="X20" s="51"/>
      <c r="Y20" s="51"/>
    </row>
    <row r="21" customFormat="false" ht="30" hidden="false" customHeight="true" outlineLevel="0" collapsed="false">
      <c r="A21" s="51"/>
      <c r="B21" s="51"/>
      <c r="C21" s="51"/>
      <c r="D21" s="51"/>
      <c r="E21" s="51"/>
      <c r="F21" s="52"/>
      <c r="G21" s="52"/>
      <c r="H21" s="52"/>
      <c r="I21" s="52"/>
      <c r="J21" s="53" t="str">
        <f aca="false">IF(COUNT(G21:I21)=0,"",MAX(G21:I21))</f>
        <v/>
      </c>
      <c r="K21" s="53" t="str">
        <f aca="false">IF(OR(F21="",J21=""),"",F21*J21)</f>
        <v/>
      </c>
      <c r="L21" s="54" t="str">
        <f aca="false">IF(K21="","",IF(K21&gt;=15,"CRITICAL",IF(K21&gt;=10,"HIGH",IF(K21&gt;=5,"MEDIUM","LOW"))))</f>
        <v/>
      </c>
      <c r="M21" s="51"/>
      <c r="N21" s="51"/>
      <c r="O21" s="51"/>
      <c r="P21" s="51"/>
      <c r="Q21" s="52"/>
      <c r="R21" s="52"/>
      <c r="S21" s="53" t="str">
        <f aca="false">IF(OR(Q21="",R21=""),"",Q21*R21)</f>
        <v/>
      </c>
      <c r="T21" s="54" t="str">
        <f aca="false">IF(S21="","",IF(S21&gt;=15,"CRITICAL",IF(S21&gt;=10,"HIGH",IF(S21&gt;=5,"MEDIUM","LOW"))))</f>
        <v/>
      </c>
      <c r="U21" s="53" t="str">
        <f aca="false">IF(OR(K21="",S21=""),"",K21-S21)</f>
        <v/>
      </c>
      <c r="V21" s="51"/>
      <c r="W21" s="51"/>
      <c r="X21" s="51"/>
      <c r="Y21" s="51"/>
    </row>
    <row r="22" customFormat="false" ht="30" hidden="false" customHeight="true" outlineLevel="0" collapsed="false">
      <c r="A22" s="51"/>
      <c r="B22" s="51"/>
      <c r="C22" s="51"/>
      <c r="D22" s="51"/>
      <c r="E22" s="51"/>
      <c r="F22" s="52"/>
      <c r="G22" s="52"/>
      <c r="H22" s="52"/>
      <c r="I22" s="52"/>
      <c r="J22" s="53" t="str">
        <f aca="false">IF(COUNT(G22:I22)=0,"",MAX(G22:I22))</f>
        <v/>
      </c>
      <c r="K22" s="53" t="str">
        <f aca="false">IF(OR(F22="",J22=""),"",F22*J22)</f>
        <v/>
      </c>
      <c r="L22" s="54" t="str">
        <f aca="false">IF(K22="","",IF(K22&gt;=15,"CRITICAL",IF(K22&gt;=10,"HIGH",IF(K22&gt;=5,"MEDIUM","LOW"))))</f>
        <v/>
      </c>
      <c r="M22" s="51"/>
      <c r="N22" s="51"/>
      <c r="O22" s="51"/>
      <c r="P22" s="51"/>
      <c r="Q22" s="52"/>
      <c r="R22" s="52"/>
      <c r="S22" s="53" t="str">
        <f aca="false">IF(OR(Q22="",R22=""),"",Q22*R22)</f>
        <v/>
      </c>
      <c r="T22" s="54" t="str">
        <f aca="false">IF(S22="","",IF(S22&gt;=15,"CRITICAL",IF(S22&gt;=10,"HIGH",IF(S22&gt;=5,"MEDIUM","LOW"))))</f>
        <v/>
      </c>
      <c r="U22" s="53" t="str">
        <f aca="false">IF(OR(K22="",S22=""),"",K22-S22)</f>
        <v/>
      </c>
      <c r="V22" s="51"/>
      <c r="W22" s="51"/>
      <c r="X22" s="51"/>
      <c r="Y22" s="51"/>
    </row>
    <row r="23" customFormat="false" ht="30" hidden="false" customHeight="true" outlineLevel="0" collapsed="false">
      <c r="A23" s="51"/>
      <c r="B23" s="51"/>
      <c r="C23" s="51"/>
      <c r="D23" s="51"/>
      <c r="E23" s="51"/>
      <c r="F23" s="52"/>
      <c r="G23" s="52"/>
      <c r="H23" s="52"/>
      <c r="I23" s="52"/>
      <c r="J23" s="53" t="str">
        <f aca="false">IF(COUNT(G23:I23)=0,"",MAX(G23:I23))</f>
        <v/>
      </c>
      <c r="K23" s="53" t="str">
        <f aca="false">IF(OR(F23="",J23=""),"",F23*J23)</f>
        <v/>
      </c>
      <c r="L23" s="54" t="str">
        <f aca="false">IF(K23="","",IF(K23&gt;=15,"CRITICAL",IF(K23&gt;=10,"HIGH",IF(K23&gt;=5,"MEDIUM","LOW"))))</f>
        <v/>
      </c>
      <c r="M23" s="51"/>
      <c r="N23" s="51"/>
      <c r="O23" s="51"/>
      <c r="P23" s="51"/>
      <c r="Q23" s="52"/>
      <c r="R23" s="52"/>
      <c r="S23" s="53" t="str">
        <f aca="false">IF(OR(Q23="",R23=""),"",Q23*R23)</f>
        <v/>
      </c>
      <c r="T23" s="54" t="str">
        <f aca="false">IF(S23="","",IF(S23&gt;=15,"CRITICAL",IF(S23&gt;=10,"HIGH",IF(S23&gt;=5,"MEDIUM","LOW"))))</f>
        <v/>
      </c>
      <c r="U23" s="53" t="str">
        <f aca="false">IF(OR(K23="",S23=""),"",K23-S23)</f>
        <v/>
      </c>
      <c r="V23" s="51"/>
      <c r="W23" s="51"/>
      <c r="X23" s="51"/>
      <c r="Y23" s="51"/>
    </row>
    <row r="24" customFormat="false" ht="30" hidden="false" customHeight="true" outlineLevel="0" collapsed="false">
      <c r="A24" s="51"/>
      <c r="B24" s="51"/>
      <c r="C24" s="51"/>
      <c r="D24" s="51"/>
      <c r="E24" s="51"/>
      <c r="F24" s="52"/>
      <c r="G24" s="52"/>
      <c r="H24" s="52"/>
      <c r="I24" s="52"/>
      <c r="J24" s="53" t="str">
        <f aca="false">IF(COUNT(G24:I24)=0,"",MAX(G24:I24))</f>
        <v/>
      </c>
      <c r="K24" s="53" t="str">
        <f aca="false">IF(OR(F24="",J24=""),"",F24*J24)</f>
        <v/>
      </c>
      <c r="L24" s="54" t="str">
        <f aca="false">IF(K24="","",IF(K24&gt;=15,"CRITICAL",IF(K24&gt;=10,"HIGH",IF(K24&gt;=5,"MEDIUM","LOW"))))</f>
        <v/>
      </c>
      <c r="M24" s="51"/>
      <c r="N24" s="51"/>
      <c r="O24" s="51"/>
      <c r="P24" s="51"/>
      <c r="Q24" s="52"/>
      <c r="R24" s="52"/>
      <c r="S24" s="53" t="str">
        <f aca="false">IF(OR(Q24="",R24=""),"",Q24*R24)</f>
        <v/>
      </c>
      <c r="T24" s="54" t="str">
        <f aca="false">IF(S24="","",IF(S24&gt;=15,"CRITICAL",IF(S24&gt;=10,"HIGH",IF(S24&gt;=5,"MEDIUM","LOW"))))</f>
        <v/>
      </c>
      <c r="U24" s="53" t="str">
        <f aca="false">IF(OR(K24="",S24=""),"",K24-S24)</f>
        <v/>
      </c>
      <c r="V24" s="51"/>
      <c r="W24" s="51"/>
      <c r="X24" s="51"/>
      <c r="Y24" s="51"/>
    </row>
    <row r="25" customFormat="false" ht="30" hidden="false" customHeight="true" outlineLevel="0" collapsed="false">
      <c r="A25" s="51"/>
      <c r="B25" s="51"/>
      <c r="C25" s="51"/>
      <c r="D25" s="51"/>
      <c r="E25" s="51"/>
      <c r="F25" s="52"/>
      <c r="G25" s="52"/>
      <c r="H25" s="52"/>
      <c r="I25" s="52"/>
      <c r="J25" s="53" t="str">
        <f aca="false">IF(COUNT(G25:I25)=0,"",MAX(G25:I25))</f>
        <v/>
      </c>
      <c r="K25" s="53" t="str">
        <f aca="false">IF(OR(F25="",J25=""),"",F25*J25)</f>
        <v/>
      </c>
      <c r="L25" s="54" t="str">
        <f aca="false">IF(K25="","",IF(K25&gt;=15,"CRITICAL",IF(K25&gt;=10,"HIGH",IF(K25&gt;=5,"MEDIUM","LOW"))))</f>
        <v/>
      </c>
      <c r="M25" s="51"/>
      <c r="N25" s="51"/>
      <c r="O25" s="51"/>
      <c r="P25" s="51"/>
      <c r="Q25" s="52"/>
      <c r="R25" s="52"/>
      <c r="S25" s="53" t="str">
        <f aca="false">IF(OR(Q25="",R25=""),"",Q25*R25)</f>
        <v/>
      </c>
      <c r="T25" s="54" t="str">
        <f aca="false">IF(S25="","",IF(S25&gt;=15,"CRITICAL",IF(S25&gt;=10,"HIGH",IF(S25&gt;=5,"MEDIUM","LOW"))))</f>
        <v/>
      </c>
      <c r="U25" s="53" t="str">
        <f aca="false">IF(OR(K25="",S25=""),"",K25-S25)</f>
        <v/>
      </c>
      <c r="V25" s="51"/>
      <c r="W25" s="51"/>
      <c r="X25" s="51"/>
      <c r="Y25" s="51"/>
    </row>
    <row r="26" customFormat="false" ht="30" hidden="false" customHeight="true" outlineLevel="0" collapsed="false">
      <c r="A26" s="51"/>
      <c r="B26" s="51"/>
      <c r="C26" s="51"/>
      <c r="D26" s="51"/>
      <c r="E26" s="51"/>
      <c r="F26" s="52"/>
      <c r="G26" s="52"/>
      <c r="H26" s="52"/>
      <c r="I26" s="52"/>
      <c r="J26" s="53" t="str">
        <f aca="false">IF(COUNT(G26:I26)=0,"",MAX(G26:I26))</f>
        <v/>
      </c>
      <c r="K26" s="53" t="str">
        <f aca="false">IF(OR(F26="",J26=""),"",F26*J26)</f>
        <v/>
      </c>
      <c r="L26" s="54" t="str">
        <f aca="false">IF(K26="","",IF(K26&gt;=15,"CRITICAL",IF(K26&gt;=10,"HIGH",IF(K26&gt;=5,"MEDIUM","LOW"))))</f>
        <v/>
      </c>
      <c r="M26" s="51"/>
      <c r="N26" s="51"/>
      <c r="O26" s="51"/>
      <c r="P26" s="51"/>
      <c r="Q26" s="52"/>
      <c r="R26" s="52"/>
      <c r="S26" s="53" t="str">
        <f aca="false">IF(OR(Q26="",R26=""),"",Q26*R26)</f>
        <v/>
      </c>
      <c r="T26" s="54" t="str">
        <f aca="false">IF(S26="","",IF(S26&gt;=15,"CRITICAL",IF(S26&gt;=10,"HIGH",IF(S26&gt;=5,"MEDIUM","LOW"))))</f>
        <v/>
      </c>
      <c r="U26" s="53" t="str">
        <f aca="false">IF(OR(K26="",S26=""),"",K26-S26)</f>
        <v/>
      </c>
      <c r="V26" s="51"/>
      <c r="W26" s="51"/>
      <c r="X26" s="51"/>
      <c r="Y26" s="51"/>
    </row>
    <row r="27" customFormat="false" ht="30" hidden="false" customHeight="true" outlineLevel="0" collapsed="false">
      <c r="A27" s="51"/>
      <c r="B27" s="51"/>
      <c r="C27" s="51"/>
      <c r="D27" s="51"/>
      <c r="E27" s="51"/>
      <c r="F27" s="52"/>
      <c r="G27" s="52"/>
      <c r="H27" s="52"/>
      <c r="I27" s="52"/>
      <c r="J27" s="53" t="str">
        <f aca="false">IF(COUNT(G27:I27)=0,"",MAX(G27:I27))</f>
        <v/>
      </c>
      <c r="K27" s="53" t="str">
        <f aca="false">IF(OR(F27="",J27=""),"",F27*J27)</f>
        <v/>
      </c>
      <c r="L27" s="54" t="str">
        <f aca="false">IF(K27="","",IF(K27&gt;=15,"CRITICAL",IF(K27&gt;=10,"HIGH",IF(K27&gt;=5,"MEDIUM","LOW"))))</f>
        <v/>
      </c>
      <c r="M27" s="51"/>
      <c r="N27" s="51"/>
      <c r="O27" s="51"/>
      <c r="P27" s="51"/>
      <c r="Q27" s="52"/>
      <c r="R27" s="52"/>
      <c r="S27" s="53" t="str">
        <f aca="false">IF(OR(Q27="",R27=""),"",Q27*R27)</f>
        <v/>
      </c>
      <c r="T27" s="54" t="str">
        <f aca="false">IF(S27="","",IF(S27&gt;=15,"CRITICAL",IF(S27&gt;=10,"HIGH",IF(S27&gt;=5,"MEDIUM","LOW"))))</f>
        <v/>
      </c>
      <c r="U27" s="53" t="str">
        <f aca="false">IF(OR(K27="",S27=""),"",K27-S27)</f>
        <v/>
      </c>
      <c r="V27" s="51"/>
      <c r="W27" s="51"/>
      <c r="X27" s="51"/>
      <c r="Y27" s="51"/>
    </row>
    <row r="28" customFormat="false" ht="30" hidden="false" customHeight="true" outlineLevel="0" collapsed="false">
      <c r="A28" s="51"/>
      <c r="B28" s="51"/>
      <c r="C28" s="51"/>
      <c r="D28" s="51"/>
      <c r="E28" s="51"/>
      <c r="F28" s="52"/>
      <c r="G28" s="52"/>
      <c r="H28" s="52"/>
      <c r="I28" s="52"/>
      <c r="J28" s="53" t="str">
        <f aca="false">IF(COUNT(G28:I28)=0,"",MAX(G28:I28))</f>
        <v/>
      </c>
      <c r="K28" s="53" t="str">
        <f aca="false">IF(OR(F28="",J28=""),"",F28*J28)</f>
        <v/>
      </c>
      <c r="L28" s="54" t="str">
        <f aca="false">IF(K28="","",IF(K28&gt;=15,"CRITICAL",IF(K28&gt;=10,"HIGH",IF(K28&gt;=5,"MEDIUM","LOW"))))</f>
        <v/>
      </c>
      <c r="M28" s="51"/>
      <c r="N28" s="51"/>
      <c r="O28" s="51"/>
      <c r="P28" s="51"/>
      <c r="Q28" s="52"/>
      <c r="R28" s="52"/>
      <c r="S28" s="53" t="str">
        <f aca="false">IF(OR(Q28="",R28=""),"",Q28*R28)</f>
        <v/>
      </c>
      <c r="T28" s="54" t="str">
        <f aca="false">IF(S28="","",IF(S28&gt;=15,"CRITICAL",IF(S28&gt;=10,"HIGH",IF(S28&gt;=5,"MEDIUM","LOW"))))</f>
        <v/>
      </c>
      <c r="U28" s="53" t="str">
        <f aca="false">IF(OR(K28="",S28=""),"",K28-S28)</f>
        <v/>
      </c>
      <c r="V28" s="51"/>
      <c r="W28" s="51"/>
      <c r="X28" s="51"/>
      <c r="Y28" s="51"/>
    </row>
    <row r="29" customFormat="false" ht="30" hidden="false" customHeight="true" outlineLevel="0" collapsed="false">
      <c r="A29" s="51"/>
      <c r="B29" s="51"/>
      <c r="C29" s="51"/>
      <c r="D29" s="51"/>
      <c r="E29" s="51"/>
      <c r="F29" s="52"/>
      <c r="G29" s="52"/>
      <c r="H29" s="52"/>
      <c r="I29" s="52"/>
      <c r="J29" s="53" t="str">
        <f aca="false">IF(COUNT(G29:I29)=0,"",MAX(G29:I29))</f>
        <v/>
      </c>
      <c r="K29" s="53" t="str">
        <f aca="false">IF(OR(F29="",J29=""),"",F29*J29)</f>
        <v/>
      </c>
      <c r="L29" s="54" t="str">
        <f aca="false">IF(K29="","",IF(K29&gt;=15,"CRITICAL",IF(K29&gt;=10,"HIGH",IF(K29&gt;=5,"MEDIUM","LOW"))))</f>
        <v/>
      </c>
      <c r="M29" s="51"/>
      <c r="N29" s="51"/>
      <c r="O29" s="51"/>
      <c r="P29" s="51"/>
      <c r="Q29" s="52"/>
      <c r="R29" s="52"/>
      <c r="S29" s="53" t="str">
        <f aca="false">IF(OR(Q29="",R29=""),"",Q29*R29)</f>
        <v/>
      </c>
      <c r="T29" s="54" t="str">
        <f aca="false">IF(S29="","",IF(S29&gt;=15,"CRITICAL",IF(S29&gt;=10,"HIGH",IF(S29&gt;=5,"MEDIUM","LOW"))))</f>
        <v/>
      </c>
      <c r="U29" s="53" t="str">
        <f aca="false">IF(OR(K29="",S29=""),"",K29-S29)</f>
        <v/>
      </c>
      <c r="V29" s="51"/>
      <c r="W29" s="51"/>
      <c r="X29" s="51"/>
      <c r="Y29" s="51"/>
    </row>
    <row r="30" customFormat="false" ht="30" hidden="false" customHeight="true" outlineLevel="0" collapsed="false">
      <c r="A30" s="51"/>
      <c r="B30" s="51"/>
      <c r="C30" s="51"/>
      <c r="D30" s="51"/>
      <c r="E30" s="51"/>
      <c r="F30" s="52"/>
      <c r="G30" s="52"/>
      <c r="H30" s="52"/>
      <c r="I30" s="52"/>
      <c r="J30" s="53" t="str">
        <f aca="false">IF(COUNT(G30:I30)=0,"",MAX(G30:I30))</f>
        <v/>
      </c>
      <c r="K30" s="53" t="str">
        <f aca="false">IF(OR(F30="",J30=""),"",F30*J30)</f>
        <v/>
      </c>
      <c r="L30" s="54" t="str">
        <f aca="false">IF(K30="","",IF(K30&gt;=15,"CRITICAL",IF(K30&gt;=10,"HIGH",IF(K30&gt;=5,"MEDIUM","LOW"))))</f>
        <v/>
      </c>
      <c r="M30" s="51"/>
      <c r="N30" s="51"/>
      <c r="O30" s="51"/>
      <c r="P30" s="51"/>
      <c r="Q30" s="52"/>
      <c r="R30" s="52"/>
      <c r="S30" s="53" t="str">
        <f aca="false">IF(OR(Q30="",R30=""),"",Q30*R30)</f>
        <v/>
      </c>
      <c r="T30" s="54" t="str">
        <f aca="false">IF(S30="","",IF(S30&gt;=15,"CRITICAL",IF(S30&gt;=10,"HIGH",IF(S30&gt;=5,"MEDIUM","LOW"))))</f>
        <v/>
      </c>
      <c r="U30" s="53" t="str">
        <f aca="false">IF(OR(K30="",S30=""),"",K30-S30)</f>
        <v/>
      </c>
      <c r="V30" s="51"/>
      <c r="W30" s="51"/>
      <c r="X30" s="51"/>
      <c r="Y30" s="51"/>
    </row>
    <row r="31" customFormat="false" ht="30" hidden="false" customHeight="true" outlineLevel="0" collapsed="false">
      <c r="A31" s="51"/>
      <c r="B31" s="51"/>
      <c r="C31" s="51"/>
      <c r="D31" s="51"/>
      <c r="E31" s="51"/>
      <c r="F31" s="52"/>
      <c r="G31" s="52"/>
      <c r="H31" s="52"/>
      <c r="I31" s="52"/>
      <c r="J31" s="53" t="str">
        <f aca="false">IF(COUNT(G31:I31)=0,"",MAX(G31:I31))</f>
        <v/>
      </c>
      <c r="K31" s="53" t="str">
        <f aca="false">IF(OR(F31="",J31=""),"",F31*J31)</f>
        <v/>
      </c>
      <c r="L31" s="54" t="str">
        <f aca="false">IF(K31="","",IF(K31&gt;=15,"CRITICAL",IF(K31&gt;=10,"HIGH",IF(K31&gt;=5,"MEDIUM","LOW"))))</f>
        <v/>
      </c>
      <c r="M31" s="51"/>
      <c r="N31" s="51"/>
      <c r="O31" s="51"/>
      <c r="P31" s="51"/>
      <c r="Q31" s="52"/>
      <c r="R31" s="52"/>
      <c r="S31" s="53" t="str">
        <f aca="false">IF(OR(Q31="",R31=""),"",Q31*R31)</f>
        <v/>
      </c>
      <c r="T31" s="54" t="str">
        <f aca="false">IF(S31="","",IF(S31&gt;=15,"CRITICAL",IF(S31&gt;=10,"HIGH",IF(S31&gt;=5,"MEDIUM","LOW"))))</f>
        <v/>
      </c>
      <c r="U31" s="53" t="str">
        <f aca="false">IF(OR(K31="",S31=""),"",K31-S31)</f>
        <v/>
      </c>
      <c r="V31" s="51"/>
      <c r="W31" s="51"/>
      <c r="X31" s="51"/>
      <c r="Y31" s="51"/>
    </row>
    <row r="32" customFormat="false" ht="30" hidden="false" customHeight="true" outlineLevel="0" collapsed="false">
      <c r="A32" s="51"/>
      <c r="B32" s="51"/>
      <c r="C32" s="51"/>
      <c r="D32" s="51"/>
      <c r="E32" s="51"/>
      <c r="F32" s="52"/>
      <c r="G32" s="52"/>
      <c r="H32" s="52"/>
      <c r="I32" s="52"/>
      <c r="J32" s="53" t="str">
        <f aca="false">IF(COUNT(G32:I32)=0,"",MAX(G32:I32))</f>
        <v/>
      </c>
      <c r="K32" s="53" t="str">
        <f aca="false">IF(OR(F32="",J32=""),"",F32*J32)</f>
        <v/>
      </c>
      <c r="L32" s="54" t="str">
        <f aca="false">IF(K32="","",IF(K32&gt;=15,"CRITICAL",IF(K32&gt;=10,"HIGH",IF(K32&gt;=5,"MEDIUM","LOW"))))</f>
        <v/>
      </c>
      <c r="M32" s="51"/>
      <c r="N32" s="51"/>
      <c r="O32" s="51"/>
      <c r="P32" s="51"/>
      <c r="Q32" s="52"/>
      <c r="R32" s="52"/>
      <c r="S32" s="53" t="str">
        <f aca="false">IF(OR(Q32="",R32=""),"",Q32*R32)</f>
        <v/>
      </c>
      <c r="T32" s="54" t="str">
        <f aca="false">IF(S32="","",IF(S32&gt;=15,"CRITICAL",IF(S32&gt;=10,"HIGH",IF(S32&gt;=5,"MEDIUM","LOW"))))</f>
        <v/>
      </c>
      <c r="U32" s="53" t="str">
        <f aca="false">IF(OR(K32="",S32=""),"",K32-S32)</f>
        <v/>
      </c>
      <c r="V32" s="51"/>
      <c r="W32" s="51"/>
      <c r="X32" s="51"/>
      <c r="Y32" s="51"/>
    </row>
    <row r="33" customFormat="false" ht="30" hidden="false" customHeight="true" outlineLevel="0" collapsed="false">
      <c r="A33" s="51"/>
      <c r="B33" s="51"/>
      <c r="C33" s="51"/>
      <c r="D33" s="51"/>
      <c r="E33" s="51"/>
      <c r="F33" s="52"/>
      <c r="G33" s="52"/>
      <c r="H33" s="52"/>
      <c r="I33" s="52"/>
      <c r="J33" s="53" t="str">
        <f aca="false">IF(COUNT(G33:I33)=0,"",MAX(G33:I33))</f>
        <v/>
      </c>
      <c r="K33" s="53" t="str">
        <f aca="false">IF(OR(F33="",J33=""),"",F33*J33)</f>
        <v/>
      </c>
      <c r="L33" s="54" t="str">
        <f aca="false">IF(K33="","",IF(K33&gt;=15,"CRITICAL",IF(K33&gt;=10,"HIGH",IF(K33&gt;=5,"MEDIUM","LOW"))))</f>
        <v/>
      </c>
      <c r="M33" s="51"/>
      <c r="N33" s="51"/>
      <c r="O33" s="51"/>
      <c r="P33" s="51"/>
      <c r="Q33" s="52"/>
      <c r="R33" s="52"/>
      <c r="S33" s="53" t="str">
        <f aca="false">IF(OR(Q33="",R33=""),"",Q33*R33)</f>
        <v/>
      </c>
      <c r="T33" s="54" t="str">
        <f aca="false">IF(S33="","",IF(S33&gt;=15,"CRITICAL",IF(S33&gt;=10,"HIGH",IF(S33&gt;=5,"MEDIUM","LOW"))))</f>
        <v/>
      </c>
      <c r="U33" s="53" t="str">
        <f aca="false">IF(OR(K33="",S33=""),"",K33-S33)</f>
        <v/>
      </c>
      <c r="V33" s="51"/>
      <c r="W33" s="51"/>
      <c r="X33" s="51"/>
      <c r="Y33" s="51"/>
    </row>
    <row r="34" customFormat="false" ht="30" hidden="false" customHeight="true" outlineLevel="0" collapsed="false">
      <c r="A34" s="51"/>
      <c r="B34" s="51"/>
      <c r="C34" s="51"/>
      <c r="D34" s="51"/>
      <c r="E34" s="51"/>
      <c r="F34" s="52"/>
      <c r="G34" s="52"/>
      <c r="H34" s="52"/>
      <c r="I34" s="52"/>
      <c r="J34" s="53" t="str">
        <f aca="false">IF(COUNT(G34:I34)=0,"",MAX(G34:I34))</f>
        <v/>
      </c>
      <c r="K34" s="53" t="str">
        <f aca="false">IF(OR(F34="",J34=""),"",F34*J34)</f>
        <v/>
      </c>
      <c r="L34" s="54" t="str">
        <f aca="false">IF(K34="","",IF(K34&gt;=15,"CRITICAL",IF(K34&gt;=10,"HIGH",IF(K34&gt;=5,"MEDIUM","LOW"))))</f>
        <v/>
      </c>
      <c r="M34" s="51"/>
      <c r="N34" s="51"/>
      <c r="O34" s="51"/>
      <c r="P34" s="51"/>
      <c r="Q34" s="52"/>
      <c r="R34" s="52"/>
      <c r="S34" s="53" t="str">
        <f aca="false">IF(OR(Q34="",R34=""),"",Q34*R34)</f>
        <v/>
      </c>
      <c r="T34" s="54" t="str">
        <f aca="false">IF(S34="","",IF(S34&gt;=15,"CRITICAL",IF(S34&gt;=10,"HIGH",IF(S34&gt;=5,"MEDIUM","LOW"))))</f>
        <v/>
      </c>
      <c r="U34" s="53" t="str">
        <f aca="false">IF(OR(K34="",S34=""),"",K34-S34)</f>
        <v/>
      </c>
      <c r="V34" s="51"/>
      <c r="W34" s="51"/>
      <c r="X34" s="51"/>
      <c r="Y34" s="51"/>
    </row>
    <row r="35" customFormat="false" ht="30" hidden="false" customHeight="true" outlineLevel="0" collapsed="false">
      <c r="A35" s="51"/>
      <c r="B35" s="51"/>
      <c r="C35" s="51"/>
      <c r="D35" s="51"/>
      <c r="E35" s="51"/>
      <c r="F35" s="52"/>
      <c r="G35" s="52"/>
      <c r="H35" s="52"/>
      <c r="I35" s="52"/>
      <c r="J35" s="53" t="str">
        <f aca="false">IF(COUNT(G35:I35)=0,"",MAX(G35:I35))</f>
        <v/>
      </c>
      <c r="K35" s="53" t="str">
        <f aca="false">IF(OR(F35="",J35=""),"",F35*J35)</f>
        <v/>
      </c>
      <c r="L35" s="54" t="str">
        <f aca="false">IF(K35="","",IF(K35&gt;=15,"CRITICAL",IF(K35&gt;=10,"HIGH",IF(K35&gt;=5,"MEDIUM","LOW"))))</f>
        <v/>
      </c>
      <c r="M35" s="51"/>
      <c r="N35" s="51"/>
      <c r="O35" s="51"/>
      <c r="P35" s="51"/>
      <c r="Q35" s="52"/>
      <c r="R35" s="52"/>
      <c r="S35" s="53" t="str">
        <f aca="false">IF(OR(Q35="",R35=""),"",Q35*R35)</f>
        <v/>
      </c>
      <c r="T35" s="54" t="str">
        <f aca="false">IF(S35="","",IF(S35&gt;=15,"CRITICAL",IF(S35&gt;=10,"HIGH",IF(S35&gt;=5,"MEDIUM","LOW"))))</f>
        <v/>
      </c>
      <c r="U35" s="53" t="str">
        <f aca="false">IF(OR(K35="",S35=""),"",K35-S35)</f>
        <v/>
      </c>
      <c r="V35" s="51"/>
      <c r="W35" s="51"/>
      <c r="X35" s="51"/>
      <c r="Y35" s="51"/>
    </row>
    <row r="36" customFormat="false" ht="30" hidden="false" customHeight="true" outlineLevel="0" collapsed="false">
      <c r="A36" s="51"/>
      <c r="B36" s="51"/>
      <c r="C36" s="51"/>
      <c r="D36" s="51"/>
      <c r="E36" s="51"/>
      <c r="F36" s="52"/>
      <c r="G36" s="52"/>
      <c r="H36" s="52"/>
      <c r="I36" s="52"/>
      <c r="J36" s="53" t="str">
        <f aca="false">IF(COUNT(G36:I36)=0,"",MAX(G36:I36))</f>
        <v/>
      </c>
      <c r="K36" s="53" t="str">
        <f aca="false">IF(OR(F36="",J36=""),"",F36*J36)</f>
        <v/>
      </c>
      <c r="L36" s="54" t="str">
        <f aca="false">IF(K36="","",IF(K36&gt;=15,"CRITICAL",IF(K36&gt;=10,"HIGH",IF(K36&gt;=5,"MEDIUM","LOW"))))</f>
        <v/>
      </c>
      <c r="M36" s="51"/>
      <c r="N36" s="51"/>
      <c r="O36" s="51"/>
      <c r="P36" s="51"/>
      <c r="Q36" s="52"/>
      <c r="R36" s="52"/>
      <c r="S36" s="53" t="str">
        <f aca="false">IF(OR(Q36="",R36=""),"",Q36*R36)</f>
        <v/>
      </c>
      <c r="T36" s="54" t="str">
        <f aca="false">IF(S36="","",IF(S36&gt;=15,"CRITICAL",IF(S36&gt;=10,"HIGH",IF(S36&gt;=5,"MEDIUM","LOW"))))</f>
        <v/>
      </c>
      <c r="U36" s="53" t="str">
        <f aca="false">IF(OR(K36="",S36=""),"",K36-S36)</f>
        <v/>
      </c>
      <c r="V36" s="51"/>
      <c r="W36" s="51"/>
      <c r="X36" s="51"/>
      <c r="Y36" s="51"/>
    </row>
    <row r="37" customFormat="false" ht="30" hidden="false" customHeight="true" outlineLevel="0" collapsed="false">
      <c r="A37" s="51"/>
      <c r="B37" s="51"/>
      <c r="C37" s="51"/>
      <c r="D37" s="51"/>
      <c r="E37" s="51"/>
      <c r="F37" s="52"/>
      <c r="G37" s="52"/>
      <c r="H37" s="52"/>
      <c r="I37" s="52"/>
      <c r="J37" s="53" t="str">
        <f aca="false">IF(COUNT(G37:I37)=0,"",MAX(G37:I37))</f>
        <v/>
      </c>
      <c r="K37" s="53" t="str">
        <f aca="false">IF(OR(F37="",J37=""),"",F37*J37)</f>
        <v/>
      </c>
      <c r="L37" s="54" t="str">
        <f aca="false">IF(K37="","",IF(K37&gt;=15,"CRITICAL",IF(K37&gt;=10,"HIGH",IF(K37&gt;=5,"MEDIUM","LOW"))))</f>
        <v/>
      </c>
      <c r="M37" s="51"/>
      <c r="N37" s="51"/>
      <c r="O37" s="51"/>
      <c r="P37" s="51"/>
      <c r="Q37" s="52"/>
      <c r="R37" s="52"/>
      <c r="S37" s="53" t="str">
        <f aca="false">IF(OR(Q37="",R37=""),"",Q37*R37)</f>
        <v/>
      </c>
      <c r="T37" s="54" t="str">
        <f aca="false">IF(S37="","",IF(S37&gt;=15,"CRITICAL",IF(S37&gt;=10,"HIGH",IF(S37&gt;=5,"MEDIUM","LOW"))))</f>
        <v/>
      </c>
      <c r="U37" s="53" t="str">
        <f aca="false">IF(OR(K37="",S37=""),"",K37-S37)</f>
        <v/>
      </c>
      <c r="V37" s="51"/>
      <c r="W37" s="51"/>
      <c r="X37" s="51"/>
      <c r="Y37" s="51"/>
    </row>
    <row r="38" customFormat="false" ht="30" hidden="false" customHeight="true" outlineLevel="0" collapsed="false">
      <c r="A38" s="51"/>
      <c r="B38" s="51"/>
      <c r="C38" s="51"/>
      <c r="D38" s="51"/>
      <c r="E38" s="51"/>
      <c r="F38" s="52"/>
      <c r="G38" s="52"/>
      <c r="H38" s="52"/>
      <c r="I38" s="52"/>
      <c r="J38" s="53" t="str">
        <f aca="false">IF(COUNT(G38:I38)=0,"",MAX(G38:I38))</f>
        <v/>
      </c>
      <c r="K38" s="53" t="str">
        <f aca="false">IF(OR(F38="",J38=""),"",F38*J38)</f>
        <v/>
      </c>
      <c r="L38" s="54" t="str">
        <f aca="false">IF(K38="","",IF(K38&gt;=15,"CRITICAL",IF(K38&gt;=10,"HIGH",IF(K38&gt;=5,"MEDIUM","LOW"))))</f>
        <v/>
      </c>
      <c r="M38" s="51"/>
      <c r="N38" s="51"/>
      <c r="O38" s="51"/>
      <c r="P38" s="51"/>
      <c r="Q38" s="52"/>
      <c r="R38" s="52"/>
      <c r="S38" s="53" t="str">
        <f aca="false">IF(OR(Q38="",R38=""),"",Q38*R38)</f>
        <v/>
      </c>
      <c r="T38" s="54" t="str">
        <f aca="false">IF(S38="","",IF(S38&gt;=15,"CRITICAL",IF(S38&gt;=10,"HIGH",IF(S38&gt;=5,"MEDIUM","LOW"))))</f>
        <v/>
      </c>
      <c r="U38" s="53" t="str">
        <f aca="false">IF(OR(K38="",S38=""),"",K38-S38)</f>
        <v/>
      </c>
      <c r="V38" s="51"/>
      <c r="W38" s="51"/>
      <c r="X38" s="51"/>
      <c r="Y38" s="51"/>
    </row>
    <row r="39" customFormat="false" ht="30" hidden="false" customHeight="true" outlineLevel="0" collapsed="false">
      <c r="A39" s="51"/>
      <c r="B39" s="51"/>
      <c r="C39" s="51"/>
      <c r="D39" s="51"/>
      <c r="E39" s="51"/>
      <c r="F39" s="52"/>
      <c r="G39" s="52"/>
      <c r="H39" s="52"/>
      <c r="I39" s="52"/>
      <c r="J39" s="53" t="str">
        <f aca="false">IF(COUNT(G39:I39)=0,"",MAX(G39:I39))</f>
        <v/>
      </c>
      <c r="K39" s="53" t="str">
        <f aca="false">IF(OR(F39="",J39=""),"",F39*J39)</f>
        <v/>
      </c>
      <c r="L39" s="54" t="str">
        <f aca="false">IF(K39="","",IF(K39&gt;=15,"CRITICAL",IF(K39&gt;=10,"HIGH",IF(K39&gt;=5,"MEDIUM","LOW"))))</f>
        <v/>
      </c>
      <c r="M39" s="51"/>
      <c r="N39" s="51"/>
      <c r="O39" s="51"/>
      <c r="P39" s="51"/>
      <c r="Q39" s="52"/>
      <c r="R39" s="52"/>
      <c r="S39" s="53" t="str">
        <f aca="false">IF(OR(Q39="",R39=""),"",Q39*R39)</f>
        <v/>
      </c>
      <c r="T39" s="54" t="str">
        <f aca="false">IF(S39="","",IF(S39&gt;=15,"CRITICAL",IF(S39&gt;=10,"HIGH",IF(S39&gt;=5,"MEDIUM","LOW"))))</f>
        <v/>
      </c>
      <c r="U39" s="53" t="str">
        <f aca="false">IF(OR(K39="",S39=""),"",K39-S39)</f>
        <v/>
      </c>
      <c r="V39" s="51"/>
      <c r="W39" s="51"/>
      <c r="X39" s="51"/>
      <c r="Y39" s="51"/>
    </row>
    <row r="40" customFormat="false" ht="30" hidden="false" customHeight="true" outlineLevel="0" collapsed="false">
      <c r="A40" s="51"/>
      <c r="B40" s="51"/>
      <c r="C40" s="51"/>
      <c r="D40" s="51"/>
      <c r="E40" s="51"/>
      <c r="F40" s="52"/>
      <c r="G40" s="52"/>
      <c r="H40" s="52"/>
      <c r="I40" s="52"/>
      <c r="J40" s="53" t="str">
        <f aca="false">IF(COUNT(G40:I40)=0,"",MAX(G40:I40))</f>
        <v/>
      </c>
      <c r="K40" s="53" t="str">
        <f aca="false">IF(OR(F40="",J40=""),"",F40*J40)</f>
        <v/>
      </c>
      <c r="L40" s="54" t="str">
        <f aca="false">IF(K40="","",IF(K40&gt;=15,"CRITICAL",IF(K40&gt;=10,"HIGH",IF(K40&gt;=5,"MEDIUM","LOW"))))</f>
        <v/>
      </c>
      <c r="M40" s="51"/>
      <c r="N40" s="51"/>
      <c r="O40" s="51"/>
      <c r="P40" s="51"/>
      <c r="Q40" s="52"/>
      <c r="R40" s="52"/>
      <c r="S40" s="53" t="str">
        <f aca="false">IF(OR(Q40="",R40=""),"",Q40*R40)</f>
        <v/>
      </c>
      <c r="T40" s="54" t="str">
        <f aca="false">IF(S40="","",IF(S40&gt;=15,"CRITICAL",IF(S40&gt;=10,"HIGH",IF(S40&gt;=5,"MEDIUM","LOW"))))</f>
        <v/>
      </c>
      <c r="U40" s="53" t="str">
        <f aca="false">IF(OR(K40="",S40=""),"",K40-S40)</f>
        <v/>
      </c>
      <c r="V40" s="51"/>
      <c r="W40" s="51"/>
      <c r="X40" s="51"/>
      <c r="Y40" s="51"/>
    </row>
    <row r="41" customFormat="false" ht="30" hidden="false" customHeight="true" outlineLevel="0" collapsed="false">
      <c r="A41" s="51"/>
      <c r="B41" s="51"/>
      <c r="C41" s="51"/>
      <c r="D41" s="51"/>
      <c r="E41" s="51"/>
      <c r="F41" s="52"/>
      <c r="G41" s="52"/>
      <c r="H41" s="52"/>
      <c r="I41" s="52"/>
      <c r="J41" s="53" t="str">
        <f aca="false">IF(COUNT(G41:I41)=0,"",MAX(G41:I41))</f>
        <v/>
      </c>
      <c r="K41" s="53" t="str">
        <f aca="false">IF(OR(F41="",J41=""),"",F41*J41)</f>
        <v/>
      </c>
      <c r="L41" s="54" t="str">
        <f aca="false">IF(K41="","",IF(K41&gt;=15,"CRITICAL",IF(K41&gt;=10,"HIGH",IF(K41&gt;=5,"MEDIUM","LOW"))))</f>
        <v/>
      </c>
      <c r="M41" s="51"/>
      <c r="N41" s="51"/>
      <c r="O41" s="51"/>
      <c r="P41" s="51"/>
      <c r="Q41" s="52"/>
      <c r="R41" s="52"/>
      <c r="S41" s="53" t="str">
        <f aca="false">IF(OR(Q41="",R41=""),"",Q41*R41)</f>
        <v/>
      </c>
      <c r="T41" s="54" t="str">
        <f aca="false">IF(S41="","",IF(S41&gt;=15,"CRITICAL",IF(S41&gt;=10,"HIGH",IF(S41&gt;=5,"MEDIUM","LOW"))))</f>
        <v/>
      </c>
      <c r="U41" s="53" t="str">
        <f aca="false">IF(OR(K41="",S41=""),"",K41-S41)</f>
        <v/>
      </c>
      <c r="V41" s="51"/>
      <c r="W41" s="51"/>
      <c r="X41" s="51"/>
      <c r="Y41" s="51"/>
    </row>
    <row r="42" customFormat="false" ht="30" hidden="false" customHeight="true" outlineLevel="0" collapsed="false">
      <c r="A42" s="51"/>
      <c r="B42" s="51"/>
      <c r="C42" s="51"/>
      <c r="D42" s="51"/>
      <c r="E42" s="51"/>
      <c r="F42" s="52"/>
      <c r="G42" s="52"/>
      <c r="H42" s="52"/>
      <c r="I42" s="52"/>
      <c r="J42" s="53" t="str">
        <f aca="false">IF(COUNT(G42:I42)=0,"",MAX(G42:I42))</f>
        <v/>
      </c>
      <c r="K42" s="53" t="str">
        <f aca="false">IF(OR(F42="",J42=""),"",F42*J42)</f>
        <v/>
      </c>
      <c r="L42" s="54" t="str">
        <f aca="false">IF(K42="","",IF(K42&gt;=15,"CRITICAL",IF(K42&gt;=10,"HIGH",IF(K42&gt;=5,"MEDIUM","LOW"))))</f>
        <v/>
      </c>
      <c r="M42" s="51"/>
      <c r="N42" s="51"/>
      <c r="O42" s="51"/>
      <c r="P42" s="51"/>
      <c r="Q42" s="52"/>
      <c r="R42" s="52"/>
      <c r="S42" s="53" t="str">
        <f aca="false">IF(OR(Q42="",R42=""),"",Q42*R42)</f>
        <v/>
      </c>
      <c r="T42" s="54" t="str">
        <f aca="false">IF(S42="","",IF(S42&gt;=15,"CRITICAL",IF(S42&gt;=10,"HIGH",IF(S42&gt;=5,"MEDIUM","LOW"))))</f>
        <v/>
      </c>
      <c r="U42" s="53" t="str">
        <f aca="false">IF(OR(K42="",S42=""),"",K42-S42)</f>
        <v/>
      </c>
      <c r="V42" s="51"/>
      <c r="W42" s="51"/>
      <c r="X42" s="51"/>
      <c r="Y42" s="51"/>
    </row>
    <row r="43" customFormat="false" ht="30" hidden="false" customHeight="true" outlineLevel="0" collapsed="false">
      <c r="A43" s="51"/>
      <c r="B43" s="51"/>
      <c r="C43" s="51"/>
      <c r="D43" s="51"/>
      <c r="E43" s="51"/>
      <c r="F43" s="52"/>
      <c r="G43" s="52"/>
      <c r="H43" s="52"/>
      <c r="I43" s="52"/>
      <c r="J43" s="53" t="str">
        <f aca="false">IF(COUNT(G43:I43)=0,"",MAX(G43:I43))</f>
        <v/>
      </c>
      <c r="K43" s="53" t="str">
        <f aca="false">IF(OR(F43="",J43=""),"",F43*J43)</f>
        <v/>
      </c>
      <c r="L43" s="54" t="str">
        <f aca="false">IF(K43="","",IF(K43&gt;=15,"CRITICAL",IF(K43&gt;=10,"HIGH",IF(K43&gt;=5,"MEDIUM","LOW"))))</f>
        <v/>
      </c>
      <c r="M43" s="51"/>
      <c r="N43" s="51"/>
      <c r="O43" s="51"/>
      <c r="P43" s="51"/>
      <c r="Q43" s="52"/>
      <c r="R43" s="52"/>
      <c r="S43" s="53" t="str">
        <f aca="false">IF(OR(Q43="",R43=""),"",Q43*R43)</f>
        <v/>
      </c>
      <c r="T43" s="54" t="str">
        <f aca="false">IF(S43="","",IF(S43&gt;=15,"CRITICAL",IF(S43&gt;=10,"HIGH",IF(S43&gt;=5,"MEDIUM","LOW"))))</f>
        <v/>
      </c>
      <c r="U43" s="53" t="str">
        <f aca="false">IF(OR(K43="",S43=""),"",K43-S43)</f>
        <v/>
      </c>
      <c r="V43" s="51"/>
      <c r="W43" s="51"/>
      <c r="X43" s="51"/>
      <c r="Y43" s="51"/>
    </row>
    <row r="44" customFormat="false" ht="30" hidden="false" customHeight="true" outlineLevel="0" collapsed="false">
      <c r="A44" s="51"/>
      <c r="B44" s="51"/>
      <c r="C44" s="51"/>
      <c r="D44" s="51"/>
      <c r="E44" s="51"/>
      <c r="F44" s="52"/>
      <c r="G44" s="52"/>
      <c r="H44" s="52"/>
      <c r="I44" s="52"/>
      <c r="J44" s="53" t="str">
        <f aca="false">IF(COUNT(G44:I44)=0,"",MAX(G44:I44))</f>
        <v/>
      </c>
      <c r="K44" s="53" t="str">
        <f aca="false">IF(OR(F44="",J44=""),"",F44*J44)</f>
        <v/>
      </c>
      <c r="L44" s="54" t="str">
        <f aca="false">IF(K44="","",IF(K44&gt;=15,"CRITICAL",IF(K44&gt;=10,"HIGH",IF(K44&gt;=5,"MEDIUM","LOW"))))</f>
        <v/>
      </c>
      <c r="M44" s="51"/>
      <c r="N44" s="51"/>
      <c r="O44" s="51"/>
      <c r="P44" s="51"/>
      <c r="Q44" s="52"/>
      <c r="R44" s="52"/>
      <c r="S44" s="53" t="str">
        <f aca="false">IF(OR(Q44="",R44=""),"",Q44*R44)</f>
        <v/>
      </c>
      <c r="T44" s="54" t="str">
        <f aca="false">IF(S44="","",IF(S44&gt;=15,"CRITICAL",IF(S44&gt;=10,"HIGH",IF(S44&gt;=5,"MEDIUM","LOW"))))</f>
        <v/>
      </c>
      <c r="U44" s="53" t="str">
        <f aca="false">IF(OR(K44="",S44=""),"",K44-S44)</f>
        <v/>
      </c>
      <c r="V44" s="51"/>
      <c r="W44" s="51"/>
      <c r="X44" s="51"/>
      <c r="Y44" s="51"/>
    </row>
    <row r="45" customFormat="false" ht="30" hidden="false" customHeight="true" outlineLevel="0" collapsed="false">
      <c r="A45" s="51"/>
      <c r="B45" s="51"/>
      <c r="C45" s="51"/>
      <c r="D45" s="51"/>
      <c r="E45" s="51"/>
      <c r="F45" s="52"/>
      <c r="G45" s="52"/>
      <c r="H45" s="52"/>
      <c r="I45" s="52"/>
      <c r="J45" s="53" t="str">
        <f aca="false">IF(COUNT(G45:I45)=0,"",MAX(G45:I45))</f>
        <v/>
      </c>
      <c r="K45" s="53" t="str">
        <f aca="false">IF(OR(F45="",J45=""),"",F45*J45)</f>
        <v/>
      </c>
      <c r="L45" s="54" t="str">
        <f aca="false">IF(K45="","",IF(K45&gt;=15,"CRITICAL",IF(K45&gt;=10,"HIGH",IF(K45&gt;=5,"MEDIUM","LOW"))))</f>
        <v/>
      </c>
      <c r="M45" s="51"/>
      <c r="N45" s="51"/>
      <c r="O45" s="51"/>
      <c r="P45" s="51"/>
      <c r="Q45" s="52"/>
      <c r="R45" s="52"/>
      <c r="S45" s="53" t="str">
        <f aca="false">IF(OR(Q45="",R45=""),"",Q45*R45)</f>
        <v/>
      </c>
      <c r="T45" s="54" t="str">
        <f aca="false">IF(S45="","",IF(S45&gt;=15,"CRITICAL",IF(S45&gt;=10,"HIGH",IF(S45&gt;=5,"MEDIUM","LOW"))))</f>
        <v/>
      </c>
      <c r="U45" s="53" t="str">
        <f aca="false">IF(OR(K45="",S45=""),"",K45-S45)</f>
        <v/>
      </c>
      <c r="V45" s="51"/>
      <c r="W45" s="51"/>
      <c r="X45" s="51"/>
      <c r="Y45" s="51"/>
    </row>
    <row r="46" customFormat="false" ht="30" hidden="false" customHeight="true" outlineLevel="0" collapsed="false">
      <c r="A46" s="51"/>
      <c r="B46" s="51"/>
      <c r="C46" s="51"/>
      <c r="D46" s="51"/>
      <c r="E46" s="51"/>
      <c r="F46" s="52"/>
      <c r="G46" s="52"/>
      <c r="H46" s="52"/>
      <c r="I46" s="52"/>
      <c r="J46" s="53" t="str">
        <f aca="false">IF(COUNT(G46:I46)=0,"",MAX(G46:I46))</f>
        <v/>
      </c>
      <c r="K46" s="53" t="str">
        <f aca="false">IF(OR(F46="",J46=""),"",F46*J46)</f>
        <v/>
      </c>
      <c r="L46" s="54" t="str">
        <f aca="false">IF(K46="","",IF(K46&gt;=15,"CRITICAL",IF(K46&gt;=10,"HIGH",IF(K46&gt;=5,"MEDIUM","LOW"))))</f>
        <v/>
      </c>
      <c r="M46" s="51"/>
      <c r="N46" s="51"/>
      <c r="O46" s="51"/>
      <c r="P46" s="51"/>
      <c r="Q46" s="52"/>
      <c r="R46" s="52"/>
      <c r="S46" s="53" t="str">
        <f aca="false">IF(OR(Q46="",R46=""),"",Q46*R46)</f>
        <v/>
      </c>
      <c r="T46" s="54" t="str">
        <f aca="false">IF(S46="","",IF(S46&gt;=15,"CRITICAL",IF(S46&gt;=10,"HIGH",IF(S46&gt;=5,"MEDIUM","LOW"))))</f>
        <v/>
      </c>
      <c r="U46" s="53" t="str">
        <f aca="false">IF(OR(K46="",S46=""),"",K46-S46)</f>
        <v/>
      </c>
      <c r="V46" s="51"/>
      <c r="W46" s="51"/>
      <c r="X46" s="51"/>
      <c r="Y46" s="51"/>
    </row>
    <row r="47" customFormat="false" ht="30" hidden="false" customHeight="true" outlineLevel="0" collapsed="false">
      <c r="A47" s="51"/>
      <c r="B47" s="51"/>
      <c r="C47" s="51"/>
      <c r="D47" s="51"/>
      <c r="E47" s="51"/>
      <c r="F47" s="52"/>
      <c r="G47" s="52"/>
      <c r="H47" s="52"/>
      <c r="I47" s="52"/>
      <c r="J47" s="53" t="str">
        <f aca="false">IF(COUNT(G47:I47)=0,"",MAX(G47:I47))</f>
        <v/>
      </c>
      <c r="K47" s="53" t="str">
        <f aca="false">IF(OR(F47="",J47=""),"",F47*J47)</f>
        <v/>
      </c>
      <c r="L47" s="54" t="str">
        <f aca="false">IF(K47="","",IF(K47&gt;=15,"CRITICAL",IF(K47&gt;=10,"HIGH",IF(K47&gt;=5,"MEDIUM","LOW"))))</f>
        <v/>
      </c>
      <c r="M47" s="51"/>
      <c r="N47" s="51"/>
      <c r="O47" s="51"/>
      <c r="P47" s="51"/>
      <c r="Q47" s="52"/>
      <c r="R47" s="52"/>
      <c r="S47" s="53" t="str">
        <f aca="false">IF(OR(Q47="",R47=""),"",Q47*R47)</f>
        <v/>
      </c>
      <c r="T47" s="54" t="str">
        <f aca="false">IF(S47="","",IF(S47&gt;=15,"CRITICAL",IF(S47&gt;=10,"HIGH",IF(S47&gt;=5,"MEDIUM","LOW"))))</f>
        <v/>
      </c>
      <c r="U47" s="53" t="str">
        <f aca="false">IF(OR(K47="",S47=""),"",K47-S47)</f>
        <v/>
      </c>
      <c r="V47" s="51"/>
      <c r="W47" s="51"/>
      <c r="X47" s="51"/>
      <c r="Y47" s="51"/>
    </row>
    <row r="48" customFormat="false" ht="30" hidden="false" customHeight="true" outlineLevel="0" collapsed="false">
      <c r="A48" s="51"/>
      <c r="B48" s="51"/>
      <c r="C48" s="51"/>
      <c r="D48" s="51"/>
      <c r="E48" s="51"/>
      <c r="F48" s="52"/>
      <c r="G48" s="52"/>
      <c r="H48" s="52"/>
      <c r="I48" s="52"/>
      <c r="J48" s="53" t="str">
        <f aca="false">IF(COUNT(G48:I48)=0,"",MAX(G48:I48))</f>
        <v/>
      </c>
      <c r="K48" s="53" t="str">
        <f aca="false">IF(OR(F48="",J48=""),"",F48*J48)</f>
        <v/>
      </c>
      <c r="L48" s="54" t="str">
        <f aca="false">IF(K48="","",IF(K48&gt;=15,"CRITICAL",IF(K48&gt;=10,"HIGH",IF(K48&gt;=5,"MEDIUM","LOW"))))</f>
        <v/>
      </c>
      <c r="M48" s="51"/>
      <c r="N48" s="51"/>
      <c r="O48" s="51"/>
      <c r="P48" s="51"/>
      <c r="Q48" s="52"/>
      <c r="R48" s="52"/>
      <c r="S48" s="53" t="str">
        <f aca="false">IF(OR(Q48="",R48=""),"",Q48*R48)</f>
        <v/>
      </c>
      <c r="T48" s="54" t="str">
        <f aca="false">IF(S48="","",IF(S48&gt;=15,"CRITICAL",IF(S48&gt;=10,"HIGH",IF(S48&gt;=5,"MEDIUM","LOW"))))</f>
        <v/>
      </c>
      <c r="U48" s="53" t="str">
        <f aca="false">IF(OR(K48="",S48=""),"",K48-S48)</f>
        <v/>
      </c>
      <c r="V48" s="51"/>
      <c r="W48" s="51"/>
      <c r="X48" s="51"/>
      <c r="Y48" s="51"/>
    </row>
    <row r="49" customFormat="false" ht="30" hidden="false" customHeight="true" outlineLevel="0" collapsed="false">
      <c r="A49" s="51"/>
      <c r="B49" s="51"/>
      <c r="C49" s="51"/>
      <c r="D49" s="51"/>
      <c r="E49" s="51"/>
      <c r="F49" s="52"/>
      <c r="G49" s="52"/>
      <c r="H49" s="52"/>
      <c r="I49" s="52"/>
      <c r="J49" s="53" t="str">
        <f aca="false">IF(COUNT(G49:I49)=0,"",MAX(G49:I49))</f>
        <v/>
      </c>
      <c r="K49" s="53" t="str">
        <f aca="false">IF(OR(F49="",J49=""),"",F49*J49)</f>
        <v/>
      </c>
      <c r="L49" s="54" t="str">
        <f aca="false">IF(K49="","",IF(K49&gt;=15,"CRITICAL",IF(K49&gt;=10,"HIGH",IF(K49&gt;=5,"MEDIUM","LOW"))))</f>
        <v/>
      </c>
      <c r="M49" s="51"/>
      <c r="N49" s="51"/>
      <c r="O49" s="51"/>
      <c r="P49" s="51"/>
      <c r="Q49" s="52"/>
      <c r="R49" s="52"/>
      <c r="S49" s="53" t="str">
        <f aca="false">IF(OR(Q49="",R49=""),"",Q49*R49)</f>
        <v/>
      </c>
      <c r="T49" s="54" t="str">
        <f aca="false">IF(S49="","",IF(S49&gt;=15,"CRITICAL",IF(S49&gt;=10,"HIGH",IF(S49&gt;=5,"MEDIUM","LOW"))))</f>
        <v/>
      </c>
      <c r="U49" s="53" t="str">
        <f aca="false">IF(OR(K49="",S49=""),"",K49-S49)</f>
        <v/>
      </c>
      <c r="V49" s="51"/>
      <c r="W49" s="51"/>
      <c r="X49" s="51"/>
      <c r="Y49" s="51"/>
    </row>
    <row r="50" customFormat="false" ht="30" hidden="false" customHeight="true" outlineLevel="0" collapsed="false">
      <c r="A50" s="51"/>
      <c r="B50" s="51"/>
      <c r="C50" s="51"/>
      <c r="D50" s="51"/>
      <c r="E50" s="51"/>
      <c r="F50" s="52"/>
      <c r="G50" s="52"/>
      <c r="H50" s="52"/>
      <c r="I50" s="52"/>
      <c r="J50" s="53" t="str">
        <f aca="false">IF(COUNT(G50:I50)=0,"",MAX(G50:I50))</f>
        <v/>
      </c>
      <c r="K50" s="53" t="str">
        <f aca="false">IF(OR(F50="",J50=""),"",F50*J50)</f>
        <v/>
      </c>
      <c r="L50" s="54" t="str">
        <f aca="false">IF(K50="","",IF(K50&gt;=15,"CRITICAL",IF(K50&gt;=10,"HIGH",IF(K50&gt;=5,"MEDIUM","LOW"))))</f>
        <v/>
      </c>
      <c r="M50" s="51"/>
      <c r="N50" s="51"/>
      <c r="O50" s="51"/>
      <c r="P50" s="51"/>
      <c r="Q50" s="52"/>
      <c r="R50" s="52"/>
      <c r="S50" s="53" t="str">
        <f aca="false">IF(OR(Q50="",R50=""),"",Q50*R50)</f>
        <v/>
      </c>
      <c r="T50" s="54" t="str">
        <f aca="false">IF(S50="","",IF(S50&gt;=15,"CRITICAL",IF(S50&gt;=10,"HIGH",IF(S50&gt;=5,"MEDIUM","LOW"))))</f>
        <v/>
      </c>
      <c r="U50" s="53" t="str">
        <f aca="false">IF(OR(K50="",S50=""),"",K50-S50)</f>
        <v/>
      </c>
      <c r="V50" s="51"/>
      <c r="W50" s="51"/>
      <c r="X50" s="51"/>
      <c r="Y50" s="51"/>
    </row>
    <row r="51" customFormat="false" ht="30" hidden="false" customHeight="true" outlineLevel="0" collapsed="false">
      <c r="A51" s="51"/>
      <c r="B51" s="51"/>
      <c r="C51" s="51"/>
      <c r="D51" s="51"/>
      <c r="E51" s="51"/>
      <c r="F51" s="52"/>
      <c r="G51" s="52"/>
      <c r="H51" s="52"/>
      <c r="I51" s="52"/>
      <c r="J51" s="53" t="str">
        <f aca="false">IF(COUNT(G51:I51)=0,"",MAX(G51:I51))</f>
        <v/>
      </c>
      <c r="K51" s="53" t="str">
        <f aca="false">IF(OR(F51="",J51=""),"",F51*J51)</f>
        <v/>
      </c>
      <c r="L51" s="54" t="str">
        <f aca="false">IF(K51="","",IF(K51&gt;=15,"CRITICAL",IF(K51&gt;=10,"HIGH",IF(K51&gt;=5,"MEDIUM","LOW"))))</f>
        <v/>
      </c>
      <c r="M51" s="51"/>
      <c r="N51" s="51"/>
      <c r="O51" s="51"/>
      <c r="P51" s="51"/>
      <c r="Q51" s="52"/>
      <c r="R51" s="52"/>
      <c r="S51" s="53" t="str">
        <f aca="false">IF(OR(Q51="",R51=""),"",Q51*R51)</f>
        <v/>
      </c>
      <c r="T51" s="54" t="str">
        <f aca="false">IF(S51="","",IF(S51&gt;=15,"CRITICAL",IF(S51&gt;=10,"HIGH",IF(S51&gt;=5,"MEDIUM","LOW"))))</f>
        <v/>
      </c>
      <c r="U51" s="53" t="str">
        <f aca="false">IF(OR(K51="",S51=""),"",K51-S51)</f>
        <v/>
      </c>
      <c r="V51" s="51"/>
      <c r="W51" s="51"/>
      <c r="X51" s="51"/>
      <c r="Y51" s="51"/>
    </row>
    <row r="52" customFormat="false" ht="30" hidden="false" customHeight="true" outlineLevel="0" collapsed="false">
      <c r="A52" s="51"/>
      <c r="B52" s="51"/>
      <c r="C52" s="51"/>
      <c r="D52" s="51"/>
      <c r="E52" s="51"/>
      <c r="F52" s="52"/>
      <c r="G52" s="52"/>
      <c r="H52" s="52"/>
      <c r="I52" s="52"/>
      <c r="J52" s="53" t="str">
        <f aca="false">IF(COUNT(G52:I52)=0,"",MAX(G52:I52))</f>
        <v/>
      </c>
      <c r="K52" s="53" t="str">
        <f aca="false">IF(OR(F52="",J52=""),"",F52*J52)</f>
        <v/>
      </c>
      <c r="L52" s="54" t="str">
        <f aca="false">IF(K52="","",IF(K52&gt;=15,"CRITICAL",IF(K52&gt;=10,"HIGH",IF(K52&gt;=5,"MEDIUM","LOW"))))</f>
        <v/>
      </c>
      <c r="M52" s="51"/>
      <c r="N52" s="51"/>
      <c r="O52" s="51"/>
      <c r="P52" s="51"/>
      <c r="Q52" s="52"/>
      <c r="R52" s="52"/>
      <c r="S52" s="53" t="str">
        <f aca="false">IF(OR(Q52="",R52=""),"",Q52*R52)</f>
        <v/>
      </c>
      <c r="T52" s="54" t="str">
        <f aca="false">IF(S52="","",IF(S52&gt;=15,"CRITICAL",IF(S52&gt;=10,"HIGH",IF(S52&gt;=5,"MEDIUM","LOW"))))</f>
        <v/>
      </c>
      <c r="U52" s="53" t="str">
        <f aca="false">IF(OR(K52="",S52=""),"",K52-S52)</f>
        <v/>
      </c>
      <c r="V52" s="51"/>
      <c r="W52" s="51"/>
      <c r="X52" s="51"/>
      <c r="Y52" s="51"/>
    </row>
    <row r="53" customFormat="false" ht="30" hidden="false" customHeight="true" outlineLevel="0" collapsed="false">
      <c r="A53" s="51"/>
      <c r="B53" s="51"/>
      <c r="C53" s="51"/>
      <c r="D53" s="51"/>
      <c r="E53" s="51"/>
      <c r="F53" s="52"/>
      <c r="G53" s="52"/>
      <c r="H53" s="52"/>
      <c r="I53" s="52"/>
      <c r="J53" s="53" t="str">
        <f aca="false">IF(COUNT(G53:I53)=0,"",MAX(G53:I53))</f>
        <v/>
      </c>
      <c r="K53" s="53" t="str">
        <f aca="false">IF(OR(F53="",J53=""),"",F53*J53)</f>
        <v/>
      </c>
      <c r="L53" s="54" t="str">
        <f aca="false">IF(K53="","",IF(K53&gt;=15,"CRITICAL",IF(K53&gt;=10,"HIGH",IF(K53&gt;=5,"MEDIUM","LOW"))))</f>
        <v/>
      </c>
      <c r="M53" s="51"/>
      <c r="N53" s="51"/>
      <c r="O53" s="51"/>
      <c r="P53" s="51"/>
      <c r="Q53" s="52"/>
      <c r="R53" s="52"/>
      <c r="S53" s="53" t="str">
        <f aca="false">IF(OR(Q53="",R53=""),"",Q53*R53)</f>
        <v/>
      </c>
      <c r="T53" s="54" t="str">
        <f aca="false">IF(S53="","",IF(S53&gt;=15,"CRITICAL",IF(S53&gt;=10,"HIGH",IF(S53&gt;=5,"MEDIUM","LOW"))))</f>
        <v/>
      </c>
      <c r="U53" s="53" t="str">
        <f aca="false">IF(OR(K53="",S53=""),"",K53-S53)</f>
        <v/>
      </c>
      <c r="V53" s="51"/>
      <c r="W53" s="51"/>
      <c r="X53" s="51"/>
      <c r="Y53" s="51"/>
    </row>
    <row r="54" customFormat="false" ht="30" hidden="false" customHeight="true" outlineLevel="0" collapsed="false">
      <c r="A54" s="51"/>
      <c r="B54" s="51"/>
      <c r="C54" s="51"/>
      <c r="D54" s="51"/>
      <c r="E54" s="51"/>
      <c r="F54" s="52"/>
      <c r="G54" s="52"/>
      <c r="H54" s="52"/>
      <c r="I54" s="52"/>
      <c r="J54" s="53" t="str">
        <f aca="false">IF(COUNT(G54:I54)=0,"",MAX(G54:I54))</f>
        <v/>
      </c>
      <c r="K54" s="53" t="str">
        <f aca="false">IF(OR(F54="",J54=""),"",F54*J54)</f>
        <v/>
      </c>
      <c r="L54" s="54" t="str">
        <f aca="false">IF(K54="","",IF(K54&gt;=15,"CRITICAL",IF(K54&gt;=10,"HIGH",IF(K54&gt;=5,"MEDIUM","LOW"))))</f>
        <v/>
      </c>
      <c r="M54" s="51"/>
      <c r="N54" s="51"/>
      <c r="O54" s="51"/>
      <c r="P54" s="51"/>
      <c r="Q54" s="52"/>
      <c r="R54" s="52"/>
      <c r="S54" s="53" t="str">
        <f aca="false">IF(OR(Q54="",R54=""),"",Q54*R54)</f>
        <v/>
      </c>
      <c r="T54" s="54" t="str">
        <f aca="false">IF(S54="","",IF(S54&gt;=15,"CRITICAL",IF(S54&gt;=10,"HIGH",IF(S54&gt;=5,"MEDIUM","LOW"))))</f>
        <v/>
      </c>
      <c r="U54" s="53" t="str">
        <f aca="false">IF(OR(K54="",S54=""),"",K54-S54)</f>
        <v/>
      </c>
      <c r="V54" s="51"/>
      <c r="W54" s="51"/>
      <c r="X54" s="51"/>
      <c r="Y54" s="51"/>
    </row>
    <row r="55" customFormat="false" ht="30" hidden="false" customHeight="true" outlineLevel="0" collapsed="false">
      <c r="A55" s="51"/>
      <c r="B55" s="51"/>
      <c r="C55" s="51"/>
      <c r="D55" s="51"/>
      <c r="E55" s="51"/>
      <c r="F55" s="52"/>
      <c r="G55" s="52"/>
      <c r="H55" s="52"/>
      <c r="I55" s="52"/>
      <c r="J55" s="53" t="str">
        <f aca="false">IF(COUNT(G55:I55)=0,"",MAX(G55:I55))</f>
        <v/>
      </c>
      <c r="K55" s="53" t="str">
        <f aca="false">IF(OR(F55="",J55=""),"",F55*J55)</f>
        <v/>
      </c>
      <c r="L55" s="54" t="str">
        <f aca="false">IF(K55="","",IF(K55&gt;=15,"CRITICAL",IF(K55&gt;=10,"HIGH",IF(K55&gt;=5,"MEDIUM","LOW"))))</f>
        <v/>
      </c>
      <c r="M55" s="51"/>
      <c r="N55" s="51"/>
      <c r="O55" s="51"/>
      <c r="P55" s="51"/>
      <c r="Q55" s="52"/>
      <c r="R55" s="52"/>
      <c r="S55" s="53" t="str">
        <f aca="false">IF(OR(Q55="",R55=""),"",Q55*R55)</f>
        <v/>
      </c>
      <c r="T55" s="54" t="str">
        <f aca="false">IF(S55="","",IF(S55&gt;=15,"CRITICAL",IF(S55&gt;=10,"HIGH",IF(S55&gt;=5,"MEDIUM","LOW"))))</f>
        <v/>
      </c>
      <c r="U55" s="53" t="str">
        <f aca="false">IF(OR(K55="",S55=""),"",K55-S55)</f>
        <v/>
      </c>
      <c r="V55" s="51"/>
      <c r="W55" s="51"/>
      <c r="X55" s="51"/>
      <c r="Y55" s="51"/>
    </row>
    <row r="56" customFormat="false" ht="30" hidden="false" customHeight="true" outlineLevel="0" collapsed="false">
      <c r="A56" s="51"/>
      <c r="B56" s="51"/>
      <c r="C56" s="51"/>
      <c r="D56" s="51"/>
      <c r="E56" s="51"/>
      <c r="F56" s="52"/>
      <c r="G56" s="52"/>
      <c r="H56" s="52"/>
      <c r="I56" s="52"/>
      <c r="J56" s="53" t="str">
        <f aca="false">IF(COUNT(G56:I56)=0,"",MAX(G56:I56))</f>
        <v/>
      </c>
      <c r="K56" s="53" t="str">
        <f aca="false">IF(OR(F56="",J56=""),"",F56*J56)</f>
        <v/>
      </c>
      <c r="L56" s="54" t="str">
        <f aca="false">IF(K56="","",IF(K56&gt;=15,"CRITICAL",IF(K56&gt;=10,"HIGH",IF(K56&gt;=5,"MEDIUM","LOW"))))</f>
        <v/>
      </c>
      <c r="M56" s="51"/>
      <c r="N56" s="51"/>
      <c r="O56" s="51"/>
      <c r="P56" s="51"/>
      <c r="Q56" s="52"/>
      <c r="R56" s="52"/>
      <c r="S56" s="53" t="str">
        <f aca="false">IF(OR(Q56="",R56=""),"",Q56*R56)</f>
        <v/>
      </c>
      <c r="T56" s="54" t="str">
        <f aca="false">IF(S56="","",IF(S56&gt;=15,"CRITICAL",IF(S56&gt;=10,"HIGH",IF(S56&gt;=5,"MEDIUM","LOW"))))</f>
        <v/>
      </c>
      <c r="U56" s="53" t="str">
        <f aca="false">IF(OR(K56="",S56=""),"",K56-S56)</f>
        <v/>
      </c>
      <c r="V56" s="51"/>
      <c r="W56" s="51"/>
      <c r="X56" s="51"/>
      <c r="Y56" s="51"/>
    </row>
    <row r="57" customFormat="false" ht="30" hidden="false" customHeight="true" outlineLevel="0" collapsed="false">
      <c r="A57" s="51"/>
      <c r="B57" s="51"/>
      <c r="C57" s="51"/>
      <c r="D57" s="51"/>
      <c r="E57" s="51"/>
      <c r="F57" s="52"/>
      <c r="G57" s="52"/>
      <c r="H57" s="52"/>
      <c r="I57" s="52"/>
      <c r="J57" s="53" t="str">
        <f aca="false">IF(COUNT(G57:I57)=0,"",MAX(G57:I57))</f>
        <v/>
      </c>
      <c r="K57" s="53" t="str">
        <f aca="false">IF(OR(F57="",J57=""),"",F57*J57)</f>
        <v/>
      </c>
      <c r="L57" s="54" t="str">
        <f aca="false">IF(K57="","",IF(K57&gt;=15,"CRITICAL",IF(K57&gt;=10,"HIGH",IF(K57&gt;=5,"MEDIUM","LOW"))))</f>
        <v/>
      </c>
      <c r="M57" s="51"/>
      <c r="N57" s="51"/>
      <c r="O57" s="51"/>
      <c r="P57" s="51"/>
      <c r="Q57" s="52"/>
      <c r="R57" s="52"/>
      <c r="S57" s="53" t="str">
        <f aca="false">IF(OR(Q57="",R57=""),"",Q57*R57)</f>
        <v/>
      </c>
      <c r="T57" s="54" t="str">
        <f aca="false">IF(S57="","",IF(S57&gt;=15,"CRITICAL",IF(S57&gt;=10,"HIGH",IF(S57&gt;=5,"MEDIUM","LOW"))))</f>
        <v/>
      </c>
      <c r="U57" s="53" t="str">
        <f aca="false">IF(OR(K57="",S57=""),"",K57-S57)</f>
        <v/>
      </c>
      <c r="V57" s="51"/>
      <c r="W57" s="51"/>
      <c r="X57" s="51"/>
      <c r="Y57" s="51"/>
    </row>
    <row r="58" customFormat="false" ht="30" hidden="false" customHeight="true" outlineLevel="0" collapsed="false">
      <c r="A58" s="51"/>
      <c r="B58" s="51"/>
      <c r="C58" s="51"/>
      <c r="D58" s="51"/>
      <c r="E58" s="51"/>
      <c r="F58" s="52"/>
      <c r="G58" s="52"/>
      <c r="H58" s="52"/>
      <c r="I58" s="52"/>
      <c r="J58" s="53" t="str">
        <f aca="false">IF(COUNT(G58:I58)=0,"",MAX(G58:I58))</f>
        <v/>
      </c>
      <c r="K58" s="53" t="str">
        <f aca="false">IF(OR(F58="",J58=""),"",F58*J58)</f>
        <v/>
      </c>
      <c r="L58" s="54" t="str">
        <f aca="false">IF(K58="","",IF(K58&gt;=15,"CRITICAL",IF(K58&gt;=10,"HIGH",IF(K58&gt;=5,"MEDIUM","LOW"))))</f>
        <v/>
      </c>
      <c r="M58" s="51"/>
      <c r="N58" s="51"/>
      <c r="O58" s="51"/>
      <c r="P58" s="51"/>
      <c r="Q58" s="52"/>
      <c r="R58" s="52"/>
      <c r="S58" s="53" t="str">
        <f aca="false">IF(OR(Q58="",R58=""),"",Q58*R58)</f>
        <v/>
      </c>
      <c r="T58" s="54" t="str">
        <f aca="false">IF(S58="","",IF(S58&gt;=15,"CRITICAL",IF(S58&gt;=10,"HIGH",IF(S58&gt;=5,"MEDIUM","LOW"))))</f>
        <v/>
      </c>
      <c r="U58" s="53" t="str">
        <f aca="false">IF(OR(K58="",S58=""),"",K58-S58)</f>
        <v/>
      </c>
      <c r="V58" s="51"/>
      <c r="W58" s="51"/>
      <c r="X58" s="51"/>
      <c r="Y58" s="51"/>
    </row>
    <row r="59" customFormat="false" ht="30" hidden="false" customHeight="true" outlineLevel="0" collapsed="false">
      <c r="A59" s="51"/>
      <c r="B59" s="51"/>
      <c r="C59" s="51"/>
      <c r="D59" s="51"/>
      <c r="E59" s="51"/>
      <c r="F59" s="52"/>
      <c r="G59" s="52"/>
      <c r="H59" s="52"/>
      <c r="I59" s="52"/>
      <c r="J59" s="53" t="str">
        <f aca="false">IF(COUNT(G59:I59)=0,"",MAX(G59:I59))</f>
        <v/>
      </c>
      <c r="K59" s="53" t="str">
        <f aca="false">IF(OR(F59="",J59=""),"",F59*J59)</f>
        <v/>
      </c>
      <c r="L59" s="54" t="str">
        <f aca="false">IF(K59="","",IF(K59&gt;=15,"CRITICAL",IF(K59&gt;=10,"HIGH",IF(K59&gt;=5,"MEDIUM","LOW"))))</f>
        <v/>
      </c>
      <c r="M59" s="51"/>
      <c r="N59" s="51"/>
      <c r="O59" s="51"/>
      <c r="P59" s="51"/>
      <c r="Q59" s="52"/>
      <c r="R59" s="52"/>
      <c r="S59" s="53" t="str">
        <f aca="false">IF(OR(Q59="",R59=""),"",Q59*R59)</f>
        <v/>
      </c>
      <c r="T59" s="54" t="str">
        <f aca="false">IF(S59="","",IF(S59&gt;=15,"CRITICAL",IF(S59&gt;=10,"HIGH",IF(S59&gt;=5,"MEDIUM","LOW"))))</f>
        <v/>
      </c>
      <c r="U59" s="53" t="str">
        <f aca="false">IF(OR(K59="",S59=""),"",K59-S59)</f>
        <v/>
      </c>
      <c r="V59" s="51"/>
      <c r="W59" s="51"/>
      <c r="X59" s="51"/>
      <c r="Y59" s="51"/>
    </row>
    <row r="60" customFormat="false" ht="30" hidden="false" customHeight="true" outlineLevel="0" collapsed="false">
      <c r="A60" s="51"/>
      <c r="B60" s="51"/>
      <c r="C60" s="51"/>
      <c r="D60" s="51"/>
      <c r="E60" s="51"/>
      <c r="F60" s="52"/>
      <c r="G60" s="52"/>
      <c r="H60" s="52"/>
      <c r="I60" s="52"/>
      <c r="J60" s="53" t="str">
        <f aca="false">IF(COUNT(G60:I60)=0,"",MAX(G60:I60))</f>
        <v/>
      </c>
      <c r="K60" s="53" t="str">
        <f aca="false">IF(OR(F60="",J60=""),"",F60*J60)</f>
        <v/>
      </c>
      <c r="L60" s="54" t="str">
        <f aca="false">IF(K60="","",IF(K60&gt;=15,"CRITICAL",IF(K60&gt;=10,"HIGH",IF(K60&gt;=5,"MEDIUM","LOW"))))</f>
        <v/>
      </c>
      <c r="M60" s="51"/>
      <c r="N60" s="51"/>
      <c r="O60" s="51"/>
      <c r="P60" s="51"/>
      <c r="Q60" s="52"/>
      <c r="R60" s="52"/>
      <c r="S60" s="53" t="str">
        <f aca="false">IF(OR(Q60="",R60=""),"",Q60*R60)</f>
        <v/>
      </c>
      <c r="T60" s="54" t="str">
        <f aca="false">IF(S60="","",IF(S60&gt;=15,"CRITICAL",IF(S60&gt;=10,"HIGH",IF(S60&gt;=5,"MEDIUM","LOW"))))</f>
        <v/>
      </c>
      <c r="U60" s="53" t="str">
        <f aca="false">IF(OR(K60="",S60=""),"",K60-S60)</f>
        <v/>
      </c>
      <c r="V60" s="51"/>
      <c r="W60" s="51"/>
      <c r="X60" s="51"/>
      <c r="Y60" s="51"/>
    </row>
    <row r="61" customFormat="false" ht="30" hidden="false" customHeight="true" outlineLevel="0" collapsed="false">
      <c r="A61" s="51"/>
      <c r="B61" s="51"/>
      <c r="C61" s="51"/>
      <c r="D61" s="51"/>
      <c r="E61" s="51"/>
      <c r="F61" s="52"/>
      <c r="G61" s="52"/>
      <c r="H61" s="52"/>
      <c r="I61" s="52"/>
      <c r="J61" s="53" t="str">
        <f aca="false">IF(COUNT(G61:I61)=0,"",MAX(G61:I61))</f>
        <v/>
      </c>
      <c r="K61" s="53" t="str">
        <f aca="false">IF(OR(F61="",J61=""),"",F61*J61)</f>
        <v/>
      </c>
      <c r="L61" s="54" t="str">
        <f aca="false">IF(K61="","",IF(K61&gt;=15,"CRITICAL",IF(K61&gt;=10,"HIGH",IF(K61&gt;=5,"MEDIUM","LOW"))))</f>
        <v/>
      </c>
      <c r="M61" s="51"/>
      <c r="N61" s="51"/>
      <c r="O61" s="51"/>
      <c r="P61" s="51"/>
      <c r="Q61" s="52"/>
      <c r="R61" s="52"/>
      <c r="S61" s="53" t="str">
        <f aca="false">IF(OR(Q61="",R61=""),"",Q61*R61)</f>
        <v/>
      </c>
      <c r="T61" s="54" t="str">
        <f aca="false">IF(S61="","",IF(S61&gt;=15,"CRITICAL",IF(S61&gt;=10,"HIGH",IF(S61&gt;=5,"MEDIUM","LOW"))))</f>
        <v/>
      </c>
      <c r="U61" s="53" t="str">
        <f aca="false">IF(OR(K61="",S61=""),"",K61-S61)</f>
        <v/>
      </c>
      <c r="V61" s="51"/>
      <c r="W61" s="51"/>
      <c r="X61" s="51"/>
      <c r="Y61" s="51"/>
    </row>
    <row r="62" customFormat="false" ht="30" hidden="false" customHeight="true" outlineLevel="0" collapsed="false">
      <c r="A62" s="51"/>
      <c r="B62" s="51"/>
      <c r="C62" s="51"/>
      <c r="D62" s="51"/>
      <c r="E62" s="51"/>
      <c r="F62" s="52"/>
      <c r="G62" s="52"/>
      <c r="H62" s="52"/>
      <c r="I62" s="52"/>
      <c r="J62" s="53" t="str">
        <f aca="false">IF(COUNT(G62:I62)=0,"",MAX(G62:I62))</f>
        <v/>
      </c>
      <c r="K62" s="53" t="str">
        <f aca="false">IF(OR(F62="",J62=""),"",F62*J62)</f>
        <v/>
      </c>
      <c r="L62" s="54" t="str">
        <f aca="false">IF(K62="","",IF(K62&gt;=15,"CRITICAL",IF(K62&gt;=10,"HIGH",IF(K62&gt;=5,"MEDIUM","LOW"))))</f>
        <v/>
      </c>
      <c r="M62" s="51"/>
      <c r="N62" s="51"/>
      <c r="O62" s="51"/>
      <c r="P62" s="51"/>
      <c r="Q62" s="52"/>
      <c r="R62" s="52"/>
      <c r="S62" s="53" t="str">
        <f aca="false">IF(OR(Q62="",R62=""),"",Q62*R62)</f>
        <v/>
      </c>
      <c r="T62" s="54" t="str">
        <f aca="false">IF(S62="","",IF(S62&gt;=15,"CRITICAL",IF(S62&gt;=10,"HIGH",IF(S62&gt;=5,"MEDIUM","LOW"))))</f>
        <v/>
      </c>
      <c r="U62" s="53" t="str">
        <f aca="false">IF(OR(K62="",S62=""),"",K62-S62)</f>
        <v/>
      </c>
      <c r="V62" s="51"/>
      <c r="W62" s="51"/>
      <c r="X62" s="51"/>
      <c r="Y62" s="51"/>
    </row>
    <row r="63" customFormat="false" ht="30" hidden="false" customHeight="true" outlineLevel="0" collapsed="false">
      <c r="A63" s="51"/>
      <c r="B63" s="51"/>
      <c r="C63" s="51"/>
      <c r="D63" s="51"/>
      <c r="E63" s="51"/>
      <c r="F63" s="52"/>
      <c r="G63" s="52"/>
      <c r="H63" s="52"/>
      <c r="I63" s="52"/>
      <c r="J63" s="53" t="str">
        <f aca="false">IF(COUNT(G63:I63)=0,"",MAX(G63:I63))</f>
        <v/>
      </c>
      <c r="K63" s="53" t="str">
        <f aca="false">IF(OR(F63="",J63=""),"",F63*J63)</f>
        <v/>
      </c>
      <c r="L63" s="54" t="str">
        <f aca="false">IF(K63="","",IF(K63&gt;=15,"CRITICAL",IF(K63&gt;=10,"HIGH",IF(K63&gt;=5,"MEDIUM","LOW"))))</f>
        <v/>
      </c>
      <c r="M63" s="51"/>
      <c r="N63" s="51"/>
      <c r="O63" s="51"/>
      <c r="P63" s="51"/>
      <c r="Q63" s="52"/>
      <c r="R63" s="52"/>
      <c r="S63" s="53" t="str">
        <f aca="false">IF(OR(Q63="",R63=""),"",Q63*R63)</f>
        <v/>
      </c>
      <c r="T63" s="54" t="str">
        <f aca="false">IF(S63="","",IF(S63&gt;=15,"CRITICAL",IF(S63&gt;=10,"HIGH",IF(S63&gt;=5,"MEDIUM","LOW"))))</f>
        <v/>
      </c>
      <c r="U63" s="53" t="str">
        <f aca="false">IF(OR(K63="",S63=""),"",K63-S63)</f>
        <v/>
      </c>
      <c r="V63" s="51"/>
      <c r="W63" s="51"/>
      <c r="X63" s="51"/>
      <c r="Y63" s="51"/>
    </row>
    <row r="64" customFormat="false" ht="30" hidden="false" customHeight="true" outlineLevel="0" collapsed="false">
      <c r="A64" s="51"/>
      <c r="B64" s="51"/>
      <c r="C64" s="51"/>
      <c r="D64" s="51"/>
      <c r="E64" s="51"/>
      <c r="F64" s="52"/>
      <c r="G64" s="52"/>
      <c r="H64" s="52"/>
      <c r="I64" s="52"/>
      <c r="J64" s="53" t="str">
        <f aca="false">IF(COUNT(G64:I64)=0,"",MAX(G64:I64))</f>
        <v/>
      </c>
      <c r="K64" s="53" t="str">
        <f aca="false">IF(OR(F64="",J64=""),"",F64*J64)</f>
        <v/>
      </c>
      <c r="L64" s="54" t="str">
        <f aca="false">IF(K64="","",IF(K64&gt;=15,"CRITICAL",IF(K64&gt;=10,"HIGH",IF(K64&gt;=5,"MEDIUM","LOW"))))</f>
        <v/>
      </c>
      <c r="M64" s="51"/>
      <c r="N64" s="51"/>
      <c r="O64" s="51"/>
      <c r="P64" s="51"/>
      <c r="Q64" s="52"/>
      <c r="R64" s="52"/>
      <c r="S64" s="53" t="str">
        <f aca="false">IF(OR(Q64="",R64=""),"",Q64*R64)</f>
        <v/>
      </c>
      <c r="T64" s="54" t="str">
        <f aca="false">IF(S64="","",IF(S64&gt;=15,"CRITICAL",IF(S64&gt;=10,"HIGH",IF(S64&gt;=5,"MEDIUM","LOW"))))</f>
        <v/>
      </c>
      <c r="U64" s="53" t="str">
        <f aca="false">IF(OR(K64="",S64=""),"",K64-S64)</f>
        <v/>
      </c>
      <c r="V64" s="51"/>
      <c r="W64" s="51"/>
      <c r="X64" s="51"/>
      <c r="Y64" s="51"/>
    </row>
    <row r="65" customFormat="false" ht="30" hidden="false" customHeight="true" outlineLevel="0" collapsed="false">
      <c r="A65" s="51"/>
      <c r="B65" s="51"/>
      <c r="C65" s="51"/>
      <c r="D65" s="51"/>
      <c r="E65" s="51"/>
      <c r="F65" s="52"/>
      <c r="G65" s="52"/>
      <c r="H65" s="52"/>
      <c r="I65" s="52"/>
      <c r="J65" s="53" t="str">
        <f aca="false">IF(COUNT(G65:I65)=0,"",MAX(G65:I65))</f>
        <v/>
      </c>
      <c r="K65" s="53" t="str">
        <f aca="false">IF(OR(F65="",J65=""),"",F65*J65)</f>
        <v/>
      </c>
      <c r="L65" s="54" t="str">
        <f aca="false">IF(K65="","",IF(K65&gt;=15,"CRITICAL",IF(K65&gt;=10,"HIGH",IF(K65&gt;=5,"MEDIUM","LOW"))))</f>
        <v/>
      </c>
      <c r="M65" s="51"/>
      <c r="N65" s="51"/>
      <c r="O65" s="51"/>
      <c r="P65" s="51"/>
      <c r="Q65" s="52"/>
      <c r="R65" s="52"/>
      <c r="S65" s="53" t="str">
        <f aca="false">IF(OR(Q65="",R65=""),"",Q65*R65)</f>
        <v/>
      </c>
      <c r="T65" s="54" t="str">
        <f aca="false">IF(S65="","",IF(S65&gt;=15,"CRITICAL",IF(S65&gt;=10,"HIGH",IF(S65&gt;=5,"MEDIUM","LOW"))))</f>
        <v/>
      </c>
      <c r="U65" s="53" t="str">
        <f aca="false">IF(OR(K65="",S65=""),"",K65-S65)</f>
        <v/>
      </c>
      <c r="V65" s="51"/>
      <c r="W65" s="51"/>
      <c r="X65" s="51"/>
      <c r="Y65" s="51"/>
    </row>
    <row r="66" customFormat="false" ht="30" hidden="false" customHeight="true" outlineLevel="0" collapsed="false">
      <c r="A66" s="51"/>
      <c r="B66" s="51"/>
      <c r="C66" s="51"/>
      <c r="D66" s="51"/>
      <c r="E66" s="51"/>
      <c r="F66" s="52"/>
      <c r="G66" s="52"/>
      <c r="H66" s="52"/>
      <c r="I66" s="52"/>
      <c r="J66" s="53" t="str">
        <f aca="false">IF(COUNT(G66:I66)=0,"",MAX(G66:I66))</f>
        <v/>
      </c>
      <c r="K66" s="53" t="str">
        <f aca="false">IF(OR(F66="",J66=""),"",F66*J66)</f>
        <v/>
      </c>
      <c r="L66" s="54" t="str">
        <f aca="false">IF(K66="","",IF(K66&gt;=15,"CRITICAL",IF(K66&gt;=10,"HIGH",IF(K66&gt;=5,"MEDIUM","LOW"))))</f>
        <v/>
      </c>
      <c r="M66" s="51"/>
      <c r="N66" s="51"/>
      <c r="O66" s="51"/>
      <c r="P66" s="51"/>
      <c r="Q66" s="52"/>
      <c r="R66" s="52"/>
      <c r="S66" s="53" t="str">
        <f aca="false">IF(OR(Q66="",R66=""),"",Q66*R66)</f>
        <v/>
      </c>
      <c r="T66" s="54" t="str">
        <f aca="false">IF(S66="","",IF(S66&gt;=15,"CRITICAL",IF(S66&gt;=10,"HIGH",IF(S66&gt;=5,"MEDIUM","LOW"))))</f>
        <v/>
      </c>
      <c r="U66" s="53" t="str">
        <f aca="false">IF(OR(K66="",S66=""),"",K66-S66)</f>
        <v/>
      </c>
      <c r="V66" s="51"/>
      <c r="W66" s="51"/>
      <c r="X66" s="51"/>
      <c r="Y66" s="51"/>
    </row>
    <row r="67" customFormat="false" ht="30" hidden="false" customHeight="true" outlineLevel="0" collapsed="false">
      <c r="A67" s="51"/>
      <c r="B67" s="51"/>
      <c r="C67" s="51"/>
      <c r="D67" s="51"/>
      <c r="E67" s="51"/>
      <c r="F67" s="52"/>
      <c r="G67" s="52"/>
      <c r="H67" s="52"/>
      <c r="I67" s="52"/>
      <c r="J67" s="53" t="str">
        <f aca="false">IF(COUNT(G67:I67)=0,"",MAX(G67:I67))</f>
        <v/>
      </c>
      <c r="K67" s="53" t="str">
        <f aca="false">IF(OR(F67="",J67=""),"",F67*J67)</f>
        <v/>
      </c>
      <c r="L67" s="54" t="str">
        <f aca="false">IF(K67="","",IF(K67&gt;=15,"CRITICAL",IF(K67&gt;=10,"HIGH",IF(K67&gt;=5,"MEDIUM","LOW"))))</f>
        <v/>
      </c>
      <c r="M67" s="51"/>
      <c r="N67" s="51"/>
      <c r="O67" s="51"/>
      <c r="P67" s="51"/>
      <c r="Q67" s="52"/>
      <c r="R67" s="52"/>
      <c r="S67" s="53" t="str">
        <f aca="false">IF(OR(Q67="",R67=""),"",Q67*R67)</f>
        <v/>
      </c>
      <c r="T67" s="54" t="str">
        <f aca="false">IF(S67="","",IF(S67&gt;=15,"CRITICAL",IF(S67&gt;=10,"HIGH",IF(S67&gt;=5,"MEDIUM","LOW"))))</f>
        <v/>
      </c>
      <c r="U67" s="53" t="str">
        <f aca="false">IF(OR(K67="",S67=""),"",K67-S67)</f>
        <v/>
      </c>
      <c r="V67" s="51"/>
      <c r="W67" s="51"/>
      <c r="X67" s="51"/>
      <c r="Y67" s="51"/>
    </row>
    <row r="68" customFormat="false" ht="30" hidden="false" customHeight="true" outlineLevel="0" collapsed="false">
      <c r="A68" s="51"/>
      <c r="B68" s="51"/>
      <c r="C68" s="51"/>
      <c r="D68" s="51"/>
      <c r="E68" s="51"/>
      <c r="F68" s="52"/>
      <c r="G68" s="52"/>
      <c r="H68" s="52"/>
      <c r="I68" s="52"/>
      <c r="J68" s="53" t="str">
        <f aca="false">IF(COUNT(G68:I68)=0,"",MAX(G68:I68))</f>
        <v/>
      </c>
      <c r="K68" s="53" t="str">
        <f aca="false">IF(OR(F68="",J68=""),"",F68*J68)</f>
        <v/>
      </c>
      <c r="L68" s="54" t="str">
        <f aca="false">IF(K68="","",IF(K68&gt;=15,"CRITICAL",IF(K68&gt;=10,"HIGH",IF(K68&gt;=5,"MEDIUM","LOW"))))</f>
        <v/>
      </c>
      <c r="M68" s="51"/>
      <c r="N68" s="51"/>
      <c r="O68" s="51"/>
      <c r="P68" s="51"/>
      <c r="Q68" s="52"/>
      <c r="R68" s="52"/>
      <c r="S68" s="53" t="str">
        <f aca="false">IF(OR(Q68="",R68=""),"",Q68*R68)</f>
        <v/>
      </c>
      <c r="T68" s="54" t="str">
        <f aca="false">IF(S68="","",IF(S68&gt;=15,"CRITICAL",IF(S68&gt;=10,"HIGH",IF(S68&gt;=5,"MEDIUM","LOW"))))</f>
        <v/>
      </c>
      <c r="U68" s="53" t="str">
        <f aca="false">IF(OR(K68="",S68=""),"",K68-S68)</f>
        <v/>
      </c>
      <c r="V68" s="51"/>
      <c r="W68" s="51"/>
      <c r="X68" s="51"/>
      <c r="Y68" s="51"/>
    </row>
    <row r="69" customFormat="false" ht="30" hidden="false" customHeight="true" outlineLevel="0" collapsed="false">
      <c r="A69" s="51"/>
      <c r="B69" s="51"/>
      <c r="C69" s="51"/>
      <c r="D69" s="51"/>
      <c r="E69" s="51"/>
      <c r="F69" s="52"/>
      <c r="G69" s="52"/>
      <c r="H69" s="52"/>
      <c r="I69" s="52"/>
      <c r="J69" s="53" t="str">
        <f aca="false">IF(COUNT(G69:I69)=0,"",MAX(G69:I69))</f>
        <v/>
      </c>
      <c r="K69" s="53" t="str">
        <f aca="false">IF(OR(F69="",J69=""),"",F69*J69)</f>
        <v/>
      </c>
      <c r="L69" s="54" t="str">
        <f aca="false">IF(K69="","",IF(K69&gt;=15,"CRITICAL",IF(K69&gt;=10,"HIGH",IF(K69&gt;=5,"MEDIUM","LOW"))))</f>
        <v/>
      </c>
      <c r="M69" s="51"/>
      <c r="N69" s="51"/>
      <c r="O69" s="51"/>
      <c r="P69" s="51"/>
      <c r="Q69" s="52"/>
      <c r="R69" s="52"/>
      <c r="S69" s="53" t="str">
        <f aca="false">IF(OR(Q69="",R69=""),"",Q69*R69)</f>
        <v/>
      </c>
      <c r="T69" s="54" t="str">
        <f aca="false">IF(S69="","",IF(S69&gt;=15,"CRITICAL",IF(S69&gt;=10,"HIGH",IF(S69&gt;=5,"MEDIUM","LOW"))))</f>
        <v/>
      </c>
      <c r="U69" s="53" t="str">
        <f aca="false">IF(OR(K69="",S69=""),"",K69-S69)</f>
        <v/>
      </c>
      <c r="V69" s="51"/>
      <c r="W69" s="51"/>
      <c r="X69" s="51"/>
      <c r="Y69" s="51"/>
    </row>
    <row r="70" customFormat="false" ht="30" hidden="false" customHeight="true" outlineLevel="0" collapsed="false">
      <c r="A70" s="51"/>
      <c r="B70" s="51"/>
      <c r="C70" s="51"/>
      <c r="D70" s="51"/>
      <c r="E70" s="51"/>
      <c r="F70" s="52"/>
      <c r="G70" s="52"/>
      <c r="H70" s="52"/>
      <c r="I70" s="52"/>
      <c r="J70" s="53" t="str">
        <f aca="false">IF(COUNT(G70:I70)=0,"",MAX(G70:I70))</f>
        <v/>
      </c>
      <c r="K70" s="53" t="str">
        <f aca="false">IF(OR(F70="",J70=""),"",F70*J70)</f>
        <v/>
      </c>
      <c r="L70" s="54" t="str">
        <f aca="false">IF(K70="","",IF(K70&gt;=15,"CRITICAL",IF(K70&gt;=10,"HIGH",IF(K70&gt;=5,"MEDIUM","LOW"))))</f>
        <v/>
      </c>
      <c r="M70" s="51"/>
      <c r="N70" s="51"/>
      <c r="O70" s="51"/>
      <c r="P70" s="51"/>
      <c r="Q70" s="52"/>
      <c r="R70" s="52"/>
      <c r="S70" s="53" t="str">
        <f aca="false">IF(OR(Q70="",R70=""),"",Q70*R70)</f>
        <v/>
      </c>
      <c r="T70" s="54" t="str">
        <f aca="false">IF(S70="","",IF(S70&gt;=15,"CRITICAL",IF(S70&gt;=10,"HIGH",IF(S70&gt;=5,"MEDIUM","LOW"))))</f>
        <v/>
      </c>
      <c r="U70" s="53" t="str">
        <f aca="false">IF(OR(K70="",S70=""),"",K70-S70)</f>
        <v/>
      </c>
      <c r="V70" s="51"/>
      <c r="W70" s="51"/>
      <c r="X70" s="51"/>
      <c r="Y70" s="51"/>
    </row>
    <row r="71" customFormat="false" ht="30" hidden="false" customHeight="true" outlineLevel="0" collapsed="false">
      <c r="A71" s="51"/>
      <c r="B71" s="51"/>
      <c r="C71" s="51"/>
      <c r="D71" s="51"/>
      <c r="E71" s="51"/>
      <c r="F71" s="52"/>
      <c r="G71" s="52"/>
      <c r="H71" s="52"/>
      <c r="I71" s="52"/>
      <c r="J71" s="53" t="str">
        <f aca="false">IF(COUNT(G71:I71)=0,"",MAX(G71:I71))</f>
        <v/>
      </c>
      <c r="K71" s="53" t="str">
        <f aca="false">IF(OR(F71="",J71=""),"",F71*J71)</f>
        <v/>
      </c>
      <c r="L71" s="54" t="str">
        <f aca="false">IF(K71="","",IF(K71&gt;=15,"CRITICAL",IF(K71&gt;=10,"HIGH",IF(K71&gt;=5,"MEDIUM","LOW"))))</f>
        <v/>
      </c>
      <c r="M71" s="51"/>
      <c r="N71" s="51"/>
      <c r="O71" s="51"/>
      <c r="P71" s="51"/>
      <c r="Q71" s="52"/>
      <c r="R71" s="52"/>
      <c r="S71" s="53" t="str">
        <f aca="false">IF(OR(Q71="",R71=""),"",Q71*R71)</f>
        <v/>
      </c>
      <c r="T71" s="54" t="str">
        <f aca="false">IF(S71="","",IF(S71&gt;=15,"CRITICAL",IF(S71&gt;=10,"HIGH",IF(S71&gt;=5,"MEDIUM","LOW"))))</f>
        <v/>
      </c>
      <c r="U71" s="53" t="str">
        <f aca="false">IF(OR(K71="",S71=""),"",K71-S71)</f>
        <v/>
      </c>
      <c r="V71" s="51"/>
      <c r="W71" s="51"/>
      <c r="X71" s="51"/>
      <c r="Y71" s="51"/>
    </row>
    <row r="72" customFormat="false" ht="30" hidden="false" customHeight="true" outlineLevel="0" collapsed="false">
      <c r="A72" s="51"/>
      <c r="B72" s="51"/>
      <c r="C72" s="51"/>
      <c r="D72" s="51"/>
      <c r="E72" s="51"/>
      <c r="F72" s="52"/>
      <c r="G72" s="52"/>
      <c r="H72" s="52"/>
      <c r="I72" s="52"/>
      <c r="J72" s="53" t="str">
        <f aca="false">IF(COUNT(G72:I72)=0,"",MAX(G72:I72))</f>
        <v/>
      </c>
      <c r="K72" s="53" t="str">
        <f aca="false">IF(OR(F72="",J72=""),"",F72*J72)</f>
        <v/>
      </c>
      <c r="L72" s="54" t="str">
        <f aca="false">IF(K72="","",IF(K72&gt;=15,"CRITICAL",IF(K72&gt;=10,"HIGH",IF(K72&gt;=5,"MEDIUM","LOW"))))</f>
        <v/>
      </c>
      <c r="M72" s="51"/>
      <c r="N72" s="51"/>
      <c r="O72" s="51"/>
      <c r="P72" s="51"/>
      <c r="Q72" s="52"/>
      <c r="R72" s="52"/>
      <c r="S72" s="53" t="str">
        <f aca="false">IF(OR(Q72="",R72=""),"",Q72*R72)</f>
        <v/>
      </c>
      <c r="T72" s="54" t="str">
        <f aca="false">IF(S72="","",IF(S72&gt;=15,"CRITICAL",IF(S72&gt;=10,"HIGH",IF(S72&gt;=5,"MEDIUM","LOW"))))</f>
        <v/>
      </c>
      <c r="U72" s="53" t="str">
        <f aca="false">IF(OR(K72="",S72=""),"",K72-S72)</f>
        <v/>
      </c>
      <c r="V72" s="51"/>
      <c r="W72" s="51"/>
      <c r="X72" s="51"/>
      <c r="Y72" s="51"/>
    </row>
    <row r="73" customFormat="false" ht="30" hidden="false" customHeight="true" outlineLevel="0" collapsed="false">
      <c r="A73" s="51"/>
      <c r="B73" s="51"/>
      <c r="C73" s="51"/>
      <c r="D73" s="51"/>
      <c r="E73" s="51"/>
      <c r="F73" s="52"/>
      <c r="G73" s="52"/>
      <c r="H73" s="52"/>
      <c r="I73" s="52"/>
      <c r="J73" s="53" t="str">
        <f aca="false">IF(COUNT(G73:I73)=0,"",MAX(G73:I73))</f>
        <v/>
      </c>
      <c r="K73" s="53" t="str">
        <f aca="false">IF(OR(F73="",J73=""),"",F73*J73)</f>
        <v/>
      </c>
      <c r="L73" s="54" t="str">
        <f aca="false">IF(K73="","",IF(K73&gt;=15,"CRITICAL",IF(K73&gt;=10,"HIGH",IF(K73&gt;=5,"MEDIUM","LOW"))))</f>
        <v/>
      </c>
      <c r="M73" s="51"/>
      <c r="N73" s="51"/>
      <c r="O73" s="51"/>
      <c r="P73" s="51"/>
      <c r="Q73" s="52"/>
      <c r="R73" s="52"/>
      <c r="S73" s="53" t="str">
        <f aca="false">IF(OR(Q73="",R73=""),"",Q73*R73)</f>
        <v/>
      </c>
      <c r="T73" s="54" t="str">
        <f aca="false">IF(S73="","",IF(S73&gt;=15,"CRITICAL",IF(S73&gt;=10,"HIGH",IF(S73&gt;=5,"MEDIUM","LOW"))))</f>
        <v/>
      </c>
      <c r="U73" s="53" t="str">
        <f aca="false">IF(OR(K73="",S73=""),"",K73-S73)</f>
        <v/>
      </c>
      <c r="V73" s="51"/>
      <c r="W73" s="51"/>
      <c r="X73" s="51"/>
      <c r="Y73" s="51"/>
    </row>
    <row r="74" customFormat="false" ht="30" hidden="false" customHeight="true" outlineLevel="0" collapsed="false">
      <c r="A74" s="51"/>
      <c r="B74" s="51"/>
      <c r="C74" s="51"/>
      <c r="D74" s="51"/>
      <c r="E74" s="51"/>
      <c r="F74" s="52"/>
      <c r="G74" s="52"/>
      <c r="H74" s="52"/>
      <c r="I74" s="52"/>
      <c r="J74" s="53" t="str">
        <f aca="false">IF(COUNT(G74:I74)=0,"",MAX(G74:I74))</f>
        <v/>
      </c>
      <c r="K74" s="53" t="str">
        <f aca="false">IF(OR(F74="",J74=""),"",F74*J74)</f>
        <v/>
      </c>
      <c r="L74" s="54" t="str">
        <f aca="false">IF(K74="","",IF(K74&gt;=15,"CRITICAL",IF(K74&gt;=10,"HIGH",IF(K74&gt;=5,"MEDIUM","LOW"))))</f>
        <v/>
      </c>
      <c r="M74" s="51"/>
      <c r="N74" s="51"/>
      <c r="O74" s="51"/>
      <c r="P74" s="51"/>
      <c r="Q74" s="52"/>
      <c r="R74" s="52"/>
      <c r="S74" s="53" t="str">
        <f aca="false">IF(OR(Q74="",R74=""),"",Q74*R74)</f>
        <v/>
      </c>
      <c r="T74" s="54" t="str">
        <f aca="false">IF(S74="","",IF(S74&gt;=15,"CRITICAL",IF(S74&gt;=10,"HIGH",IF(S74&gt;=5,"MEDIUM","LOW"))))</f>
        <v/>
      </c>
      <c r="U74" s="53" t="str">
        <f aca="false">IF(OR(K74="",S74=""),"",K74-S74)</f>
        <v/>
      </c>
      <c r="V74" s="51"/>
      <c r="W74" s="51"/>
      <c r="X74" s="51"/>
      <c r="Y74" s="51"/>
    </row>
    <row r="75" customFormat="false" ht="30" hidden="false" customHeight="true" outlineLevel="0" collapsed="false">
      <c r="A75" s="51"/>
      <c r="B75" s="51"/>
      <c r="C75" s="51"/>
      <c r="D75" s="51"/>
      <c r="E75" s="51"/>
      <c r="F75" s="52"/>
      <c r="G75" s="52"/>
      <c r="H75" s="52"/>
      <c r="I75" s="52"/>
      <c r="J75" s="53" t="str">
        <f aca="false">IF(COUNT(G75:I75)=0,"",MAX(G75:I75))</f>
        <v/>
      </c>
      <c r="K75" s="53" t="str">
        <f aca="false">IF(OR(F75="",J75=""),"",F75*J75)</f>
        <v/>
      </c>
      <c r="L75" s="54" t="str">
        <f aca="false">IF(K75="","",IF(K75&gt;=15,"CRITICAL",IF(K75&gt;=10,"HIGH",IF(K75&gt;=5,"MEDIUM","LOW"))))</f>
        <v/>
      </c>
      <c r="M75" s="51"/>
      <c r="N75" s="51"/>
      <c r="O75" s="51"/>
      <c r="P75" s="51"/>
      <c r="Q75" s="52"/>
      <c r="R75" s="52"/>
      <c r="S75" s="53" t="str">
        <f aca="false">IF(OR(Q75="",R75=""),"",Q75*R75)</f>
        <v/>
      </c>
      <c r="T75" s="54" t="str">
        <f aca="false">IF(S75="","",IF(S75&gt;=15,"CRITICAL",IF(S75&gt;=10,"HIGH",IF(S75&gt;=5,"MEDIUM","LOW"))))</f>
        <v/>
      </c>
      <c r="U75" s="53" t="str">
        <f aca="false">IF(OR(K75="",S75=""),"",K75-S75)</f>
        <v/>
      </c>
      <c r="V75" s="51"/>
      <c r="W75" s="51"/>
      <c r="X75" s="51"/>
      <c r="Y75" s="51"/>
    </row>
    <row r="76" customFormat="false" ht="30" hidden="false" customHeight="true" outlineLevel="0" collapsed="false">
      <c r="A76" s="51"/>
      <c r="B76" s="51"/>
      <c r="C76" s="51"/>
      <c r="D76" s="51"/>
      <c r="E76" s="51"/>
      <c r="F76" s="52"/>
      <c r="G76" s="52"/>
      <c r="H76" s="52"/>
      <c r="I76" s="52"/>
      <c r="J76" s="53" t="str">
        <f aca="false">IF(COUNT(G76:I76)=0,"",MAX(G76:I76))</f>
        <v/>
      </c>
      <c r="K76" s="53" t="str">
        <f aca="false">IF(OR(F76="",J76=""),"",F76*J76)</f>
        <v/>
      </c>
      <c r="L76" s="54" t="str">
        <f aca="false">IF(K76="","",IF(K76&gt;=15,"CRITICAL",IF(K76&gt;=10,"HIGH",IF(K76&gt;=5,"MEDIUM","LOW"))))</f>
        <v/>
      </c>
      <c r="M76" s="51"/>
      <c r="N76" s="51"/>
      <c r="O76" s="51"/>
      <c r="P76" s="51"/>
      <c r="Q76" s="52"/>
      <c r="R76" s="52"/>
      <c r="S76" s="53" t="str">
        <f aca="false">IF(OR(Q76="",R76=""),"",Q76*R76)</f>
        <v/>
      </c>
      <c r="T76" s="54" t="str">
        <f aca="false">IF(S76="","",IF(S76&gt;=15,"CRITICAL",IF(S76&gt;=10,"HIGH",IF(S76&gt;=5,"MEDIUM","LOW"))))</f>
        <v/>
      </c>
      <c r="U76" s="53" t="str">
        <f aca="false">IF(OR(K76="",S76=""),"",K76-S76)</f>
        <v/>
      </c>
      <c r="V76" s="51"/>
      <c r="W76" s="51"/>
      <c r="X76" s="51"/>
      <c r="Y76" s="51"/>
    </row>
    <row r="77" customFormat="false" ht="30" hidden="false" customHeight="true" outlineLevel="0" collapsed="false">
      <c r="A77" s="51"/>
      <c r="B77" s="51"/>
      <c r="C77" s="51"/>
      <c r="D77" s="51"/>
      <c r="E77" s="51"/>
      <c r="F77" s="52"/>
      <c r="G77" s="52"/>
      <c r="H77" s="52"/>
      <c r="I77" s="52"/>
      <c r="J77" s="53" t="str">
        <f aca="false">IF(COUNT(G77:I77)=0,"",MAX(G77:I77))</f>
        <v/>
      </c>
      <c r="K77" s="53" t="str">
        <f aca="false">IF(OR(F77="",J77=""),"",F77*J77)</f>
        <v/>
      </c>
      <c r="L77" s="54" t="str">
        <f aca="false">IF(K77="","",IF(K77&gt;=15,"CRITICAL",IF(K77&gt;=10,"HIGH",IF(K77&gt;=5,"MEDIUM","LOW"))))</f>
        <v/>
      </c>
      <c r="M77" s="51"/>
      <c r="N77" s="51"/>
      <c r="O77" s="51"/>
      <c r="P77" s="51"/>
      <c r="Q77" s="52"/>
      <c r="R77" s="52"/>
      <c r="S77" s="53" t="str">
        <f aca="false">IF(OR(Q77="",R77=""),"",Q77*R77)</f>
        <v/>
      </c>
      <c r="T77" s="54" t="str">
        <f aca="false">IF(S77="","",IF(S77&gt;=15,"CRITICAL",IF(S77&gt;=10,"HIGH",IF(S77&gt;=5,"MEDIUM","LOW"))))</f>
        <v/>
      </c>
      <c r="U77" s="53" t="str">
        <f aca="false">IF(OR(K77="",S77=""),"",K77-S77)</f>
        <v/>
      </c>
      <c r="V77" s="51"/>
      <c r="W77" s="51"/>
      <c r="X77" s="51"/>
      <c r="Y77" s="51"/>
    </row>
    <row r="78" customFormat="false" ht="30" hidden="false" customHeight="true" outlineLevel="0" collapsed="false">
      <c r="A78" s="51"/>
      <c r="B78" s="51"/>
      <c r="C78" s="51"/>
      <c r="D78" s="51"/>
      <c r="E78" s="51"/>
      <c r="F78" s="52"/>
      <c r="G78" s="52"/>
      <c r="H78" s="52"/>
      <c r="I78" s="52"/>
      <c r="J78" s="53" t="str">
        <f aca="false">IF(COUNT(G78:I78)=0,"",MAX(G78:I78))</f>
        <v/>
      </c>
      <c r="K78" s="53" t="str">
        <f aca="false">IF(OR(F78="",J78=""),"",F78*J78)</f>
        <v/>
      </c>
      <c r="L78" s="54" t="str">
        <f aca="false">IF(K78="","",IF(K78&gt;=15,"CRITICAL",IF(K78&gt;=10,"HIGH",IF(K78&gt;=5,"MEDIUM","LOW"))))</f>
        <v/>
      </c>
      <c r="M78" s="51"/>
      <c r="N78" s="51"/>
      <c r="O78" s="51"/>
      <c r="P78" s="51"/>
      <c r="Q78" s="52"/>
      <c r="R78" s="52"/>
      <c r="S78" s="53" t="str">
        <f aca="false">IF(OR(Q78="",R78=""),"",Q78*R78)</f>
        <v/>
      </c>
      <c r="T78" s="54" t="str">
        <f aca="false">IF(S78="","",IF(S78&gt;=15,"CRITICAL",IF(S78&gt;=10,"HIGH",IF(S78&gt;=5,"MEDIUM","LOW"))))</f>
        <v/>
      </c>
      <c r="U78" s="53" t="str">
        <f aca="false">IF(OR(K78="",S78=""),"",K78-S78)</f>
        <v/>
      </c>
      <c r="V78" s="51"/>
      <c r="W78" s="51"/>
      <c r="X78" s="51"/>
      <c r="Y78" s="51"/>
    </row>
    <row r="79" customFormat="false" ht="30" hidden="false" customHeight="true" outlineLevel="0" collapsed="false">
      <c r="A79" s="51"/>
      <c r="B79" s="51"/>
      <c r="C79" s="51"/>
      <c r="D79" s="51"/>
      <c r="E79" s="51"/>
      <c r="F79" s="52"/>
      <c r="G79" s="52"/>
      <c r="H79" s="52"/>
      <c r="I79" s="52"/>
      <c r="J79" s="53" t="str">
        <f aca="false">IF(COUNT(G79:I79)=0,"",MAX(G79:I79))</f>
        <v/>
      </c>
      <c r="K79" s="53" t="str">
        <f aca="false">IF(OR(F79="",J79=""),"",F79*J79)</f>
        <v/>
      </c>
      <c r="L79" s="54" t="str">
        <f aca="false">IF(K79="","",IF(K79&gt;=15,"CRITICAL",IF(K79&gt;=10,"HIGH",IF(K79&gt;=5,"MEDIUM","LOW"))))</f>
        <v/>
      </c>
      <c r="M79" s="51"/>
      <c r="N79" s="51"/>
      <c r="O79" s="51"/>
      <c r="P79" s="51"/>
      <c r="Q79" s="52"/>
      <c r="R79" s="52"/>
      <c r="S79" s="53" t="str">
        <f aca="false">IF(OR(Q79="",R79=""),"",Q79*R79)</f>
        <v/>
      </c>
      <c r="T79" s="54" t="str">
        <f aca="false">IF(S79="","",IF(S79&gt;=15,"CRITICAL",IF(S79&gt;=10,"HIGH",IF(S79&gt;=5,"MEDIUM","LOW"))))</f>
        <v/>
      </c>
      <c r="U79" s="53" t="str">
        <f aca="false">IF(OR(K79="",S79=""),"",K79-S79)</f>
        <v/>
      </c>
      <c r="V79" s="51"/>
      <c r="W79" s="51"/>
      <c r="X79" s="51"/>
      <c r="Y79" s="51"/>
    </row>
    <row r="80" customFormat="false" ht="30" hidden="false" customHeight="true" outlineLevel="0" collapsed="false">
      <c r="A80" s="51"/>
      <c r="B80" s="51"/>
      <c r="C80" s="51"/>
      <c r="D80" s="51"/>
      <c r="E80" s="51"/>
      <c r="F80" s="52"/>
      <c r="G80" s="52"/>
      <c r="H80" s="52"/>
      <c r="I80" s="52"/>
      <c r="J80" s="53" t="str">
        <f aca="false">IF(COUNT(G80:I80)=0,"",MAX(G80:I80))</f>
        <v/>
      </c>
      <c r="K80" s="53" t="str">
        <f aca="false">IF(OR(F80="",J80=""),"",F80*J80)</f>
        <v/>
      </c>
      <c r="L80" s="54" t="str">
        <f aca="false">IF(K80="","",IF(K80&gt;=15,"CRITICAL",IF(K80&gt;=10,"HIGH",IF(K80&gt;=5,"MEDIUM","LOW"))))</f>
        <v/>
      </c>
      <c r="M80" s="51"/>
      <c r="N80" s="51"/>
      <c r="O80" s="51"/>
      <c r="P80" s="51"/>
      <c r="Q80" s="52"/>
      <c r="R80" s="52"/>
      <c r="S80" s="53" t="str">
        <f aca="false">IF(OR(Q80="",R80=""),"",Q80*R80)</f>
        <v/>
      </c>
      <c r="T80" s="54" t="str">
        <f aca="false">IF(S80="","",IF(S80&gt;=15,"CRITICAL",IF(S80&gt;=10,"HIGH",IF(S80&gt;=5,"MEDIUM","LOW"))))</f>
        <v/>
      </c>
      <c r="U80" s="53" t="str">
        <f aca="false">IF(OR(K80="",S80=""),"",K80-S80)</f>
        <v/>
      </c>
      <c r="V80" s="51"/>
      <c r="W80" s="51"/>
      <c r="X80" s="51"/>
      <c r="Y80" s="51"/>
    </row>
    <row r="81" customFormat="false" ht="30" hidden="false" customHeight="true" outlineLevel="0" collapsed="false">
      <c r="A81" s="51"/>
      <c r="B81" s="51"/>
      <c r="C81" s="51"/>
      <c r="D81" s="51"/>
      <c r="E81" s="51"/>
      <c r="F81" s="52"/>
      <c r="G81" s="52"/>
      <c r="H81" s="52"/>
      <c r="I81" s="52"/>
      <c r="J81" s="53" t="str">
        <f aca="false">IF(COUNT(G81:I81)=0,"",MAX(G81:I81))</f>
        <v/>
      </c>
      <c r="K81" s="53" t="str">
        <f aca="false">IF(OR(F81="",J81=""),"",F81*J81)</f>
        <v/>
      </c>
      <c r="L81" s="54" t="str">
        <f aca="false">IF(K81="","",IF(K81&gt;=15,"CRITICAL",IF(K81&gt;=10,"HIGH",IF(K81&gt;=5,"MEDIUM","LOW"))))</f>
        <v/>
      </c>
      <c r="M81" s="51"/>
      <c r="N81" s="51"/>
      <c r="O81" s="51"/>
      <c r="P81" s="51"/>
      <c r="Q81" s="52"/>
      <c r="R81" s="52"/>
      <c r="S81" s="53" t="str">
        <f aca="false">IF(OR(Q81="",R81=""),"",Q81*R81)</f>
        <v/>
      </c>
      <c r="T81" s="54" t="str">
        <f aca="false">IF(S81="","",IF(S81&gt;=15,"CRITICAL",IF(S81&gt;=10,"HIGH",IF(S81&gt;=5,"MEDIUM","LOW"))))</f>
        <v/>
      </c>
      <c r="U81" s="53" t="str">
        <f aca="false">IF(OR(K81="",S81=""),"",K81-S81)</f>
        <v/>
      </c>
      <c r="V81" s="51"/>
      <c r="W81" s="51"/>
      <c r="X81" s="51"/>
      <c r="Y81" s="51"/>
    </row>
    <row r="82" customFormat="false" ht="30" hidden="false" customHeight="true" outlineLevel="0" collapsed="false">
      <c r="A82" s="51"/>
      <c r="B82" s="51"/>
      <c r="C82" s="51"/>
      <c r="D82" s="51"/>
      <c r="E82" s="51"/>
      <c r="F82" s="52"/>
      <c r="G82" s="52"/>
      <c r="H82" s="52"/>
      <c r="I82" s="52"/>
      <c r="J82" s="53" t="str">
        <f aca="false">IF(COUNT(G82:I82)=0,"",MAX(G82:I82))</f>
        <v/>
      </c>
      <c r="K82" s="53" t="str">
        <f aca="false">IF(OR(F82="",J82=""),"",F82*J82)</f>
        <v/>
      </c>
      <c r="L82" s="54" t="str">
        <f aca="false">IF(K82="","",IF(K82&gt;=15,"CRITICAL",IF(K82&gt;=10,"HIGH",IF(K82&gt;=5,"MEDIUM","LOW"))))</f>
        <v/>
      </c>
      <c r="M82" s="51"/>
      <c r="N82" s="51"/>
      <c r="O82" s="51"/>
      <c r="P82" s="51"/>
      <c r="Q82" s="52"/>
      <c r="R82" s="52"/>
      <c r="S82" s="53" t="str">
        <f aca="false">IF(OR(Q82="",R82=""),"",Q82*R82)</f>
        <v/>
      </c>
      <c r="T82" s="54" t="str">
        <f aca="false">IF(S82="","",IF(S82&gt;=15,"CRITICAL",IF(S82&gt;=10,"HIGH",IF(S82&gt;=5,"MEDIUM","LOW"))))</f>
        <v/>
      </c>
      <c r="U82" s="53" t="str">
        <f aca="false">IF(OR(K82="",S82=""),"",K82-S82)</f>
        <v/>
      </c>
      <c r="V82" s="51"/>
      <c r="W82" s="51"/>
      <c r="X82" s="51"/>
      <c r="Y82" s="51"/>
    </row>
    <row r="83" customFormat="false" ht="30" hidden="false" customHeight="true" outlineLevel="0" collapsed="false">
      <c r="A83" s="51"/>
      <c r="B83" s="51"/>
      <c r="C83" s="51"/>
      <c r="D83" s="51"/>
      <c r="E83" s="51"/>
      <c r="F83" s="52"/>
      <c r="G83" s="52"/>
      <c r="H83" s="52"/>
      <c r="I83" s="52"/>
      <c r="J83" s="53" t="str">
        <f aca="false">IF(COUNT(G83:I83)=0,"",MAX(G83:I83))</f>
        <v/>
      </c>
      <c r="K83" s="53" t="str">
        <f aca="false">IF(OR(F83="",J83=""),"",F83*J83)</f>
        <v/>
      </c>
      <c r="L83" s="54" t="str">
        <f aca="false">IF(K83="","",IF(K83&gt;=15,"CRITICAL",IF(K83&gt;=10,"HIGH",IF(K83&gt;=5,"MEDIUM","LOW"))))</f>
        <v/>
      </c>
      <c r="M83" s="51"/>
      <c r="N83" s="51"/>
      <c r="O83" s="51"/>
      <c r="P83" s="51"/>
      <c r="Q83" s="52"/>
      <c r="R83" s="52"/>
      <c r="S83" s="53" t="str">
        <f aca="false">IF(OR(Q83="",R83=""),"",Q83*R83)</f>
        <v/>
      </c>
      <c r="T83" s="54" t="str">
        <f aca="false">IF(S83="","",IF(S83&gt;=15,"CRITICAL",IF(S83&gt;=10,"HIGH",IF(S83&gt;=5,"MEDIUM","LOW"))))</f>
        <v/>
      </c>
      <c r="U83" s="53" t="str">
        <f aca="false">IF(OR(K83="",S83=""),"",K83-S83)</f>
        <v/>
      </c>
      <c r="V83" s="51"/>
      <c r="W83" s="51"/>
      <c r="X83" s="51"/>
      <c r="Y83" s="51"/>
    </row>
    <row r="84" customFormat="false" ht="30" hidden="false" customHeight="true" outlineLevel="0" collapsed="false">
      <c r="A84" s="51"/>
      <c r="B84" s="51"/>
      <c r="C84" s="51"/>
      <c r="D84" s="51"/>
      <c r="E84" s="51"/>
      <c r="F84" s="52"/>
      <c r="G84" s="52"/>
      <c r="H84" s="52"/>
      <c r="I84" s="52"/>
      <c r="J84" s="53" t="str">
        <f aca="false">IF(COUNT(G84:I84)=0,"",MAX(G84:I84))</f>
        <v/>
      </c>
      <c r="K84" s="53" t="str">
        <f aca="false">IF(OR(F84="",J84=""),"",F84*J84)</f>
        <v/>
      </c>
      <c r="L84" s="54" t="str">
        <f aca="false">IF(K84="","",IF(K84&gt;=15,"CRITICAL",IF(K84&gt;=10,"HIGH",IF(K84&gt;=5,"MEDIUM","LOW"))))</f>
        <v/>
      </c>
      <c r="M84" s="51"/>
      <c r="N84" s="51"/>
      <c r="O84" s="51"/>
      <c r="P84" s="51"/>
      <c r="Q84" s="52"/>
      <c r="R84" s="52"/>
      <c r="S84" s="53" t="str">
        <f aca="false">IF(OR(Q84="",R84=""),"",Q84*R84)</f>
        <v/>
      </c>
      <c r="T84" s="54" t="str">
        <f aca="false">IF(S84="","",IF(S84&gt;=15,"CRITICAL",IF(S84&gt;=10,"HIGH",IF(S84&gt;=5,"MEDIUM","LOW"))))</f>
        <v/>
      </c>
      <c r="U84" s="53" t="str">
        <f aca="false">IF(OR(K84="",S84=""),"",K84-S84)</f>
        <v/>
      </c>
      <c r="V84" s="51"/>
      <c r="W84" s="51"/>
      <c r="X84" s="51"/>
      <c r="Y84" s="51"/>
    </row>
  </sheetData>
  <autoFilter ref="A4:Y84"/>
  <mergeCells count="5">
    <mergeCell ref="A1:Y1"/>
    <mergeCell ref="A2:D2"/>
    <mergeCell ref="E2:I2"/>
    <mergeCell ref="J2:P2"/>
    <mergeCell ref="Q2:Y2"/>
  </mergeCells>
  <conditionalFormatting sqref="L5:L84">
    <cfRule type="cellIs" priority="2" operator="equal" aboveAverage="0" equalAverage="0" bottom="0" percent="0" rank="0" text="" dxfId="9">
      <formula>"CRITICAL"</formula>
    </cfRule>
    <cfRule type="cellIs" priority="3" operator="equal" aboveAverage="0" equalAverage="0" bottom="0" percent="0" rank="0" text="" dxfId="10">
      <formula>"HIGH"</formula>
    </cfRule>
    <cfRule type="cellIs" priority="4" operator="equal" aboveAverage="0" equalAverage="0" bottom="0" percent="0" rank="0" text="" dxfId="11">
      <formula>"MEDIUM"</formula>
    </cfRule>
    <cfRule type="cellIs" priority="5" operator="equal" aboveAverage="0" equalAverage="0" bottom="0" percent="0" rank="0" text="" dxfId="12">
      <formula>"LOW"</formula>
    </cfRule>
  </conditionalFormatting>
  <conditionalFormatting sqref="T5:T84">
    <cfRule type="cellIs" priority="6" operator="equal" aboveAverage="0" equalAverage="0" bottom="0" percent="0" rank="0" text="" dxfId="9">
      <formula>"CRITICAL"</formula>
    </cfRule>
    <cfRule type="cellIs" priority="7" operator="equal" aboveAverage="0" equalAverage="0" bottom="0" percent="0" rank="0" text="" dxfId="10">
      <formula>"HIGH"</formula>
    </cfRule>
    <cfRule type="cellIs" priority="8" operator="equal" aboveAverage="0" equalAverage="0" bottom="0" percent="0" rank="0" text="" dxfId="11">
      <formula>"MEDIUM"</formula>
    </cfRule>
    <cfRule type="cellIs" priority="9" operator="equal" aboveAverage="0" equalAverage="0" bottom="0" percent="0" rank="0" text="" dxfId="12">
      <formula>"LOW"</formula>
    </cfRule>
  </conditionalFormatting>
  <conditionalFormatting sqref="K5:K84">
    <cfRule type="cellIs" priority="10" operator="greaterThanOrEqual" aboveAverage="0" equalAverage="0" bottom="0" percent="0" rank="0" text="" dxfId="9">
      <formula>15</formula>
    </cfRule>
    <cfRule type="cellIs" priority="11" operator="between" aboveAverage="0" equalAverage="0" bottom="0" percent="0" rank="0" text="" dxfId="10">
      <formula>10</formula>
      <formula>14</formula>
    </cfRule>
    <cfRule type="cellIs" priority="12" operator="between" aboveAverage="0" equalAverage="0" bottom="0" percent="0" rank="0" text="" dxfId="13">
      <formula>5</formula>
      <formula>9</formula>
    </cfRule>
    <cfRule type="cellIs" priority="13" operator="between" aboveAverage="0" equalAverage="0" bottom="0" percent="0" rank="0" text="" dxfId="14">
      <formula>1</formula>
      <formula>4</formula>
    </cfRule>
  </conditionalFormatting>
  <conditionalFormatting sqref="S5:S84">
    <cfRule type="cellIs" priority="14" operator="greaterThanOrEqual" aboveAverage="0" equalAverage="0" bottom="0" percent="0" rank="0" text="" dxfId="9">
      <formula>15</formula>
    </cfRule>
    <cfRule type="cellIs" priority="15" operator="between" aboveAverage="0" equalAverage="0" bottom="0" percent="0" rank="0" text="" dxfId="10">
      <formula>10</formula>
      <formula>14</formula>
    </cfRule>
    <cfRule type="cellIs" priority="16" operator="between" aboveAverage="0" equalAverage="0" bottom="0" percent="0" rank="0" text="" dxfId="13">
      <formula>5</formula>
      <formula>9</formula>
    </cfRule>
    <cfRule type="cellIs" priority="17" operator="between" aboveAverage="0" equalAverage="0" bottom="0" percent="0" rank="0" text="" dxfId="14">
      <formula>1</formula>
      <formula>4</formula>
    </cfRule>
  </conditionalFormatting>
  <dataValidations count="10">
    <dataValidation allowBlank="true" error="Select a value from the dropdown list." errorStyle="stop" errorTitle="Invalid entry" operator="between" showDropDown="false" showErrorMessage="false" showInputMessage="false" sqref="C5:C84" type="list">
      <formula1>Lists!$A$2:$A$19</formula1>
      <formula2>0</formula2>
    </dataValidation>
    <dataValidation allowBlank="true" error="Select a value from the dropdown list." errorStyle="stop" errorTitle="Invalid entry" operator="between" showDropDown="false" showErrorMessage="false" showInputMessage="false" sqref="F5:F84" type="list">
      <formula1>Lists!$B$2:$B$6</formula1>
      <formula2>0</formula2>
    </dataValidation>
    <dataValidation allowBlank="true" error="Select a value from the dropdown list." errorStyle="stop" errorTitle="Invalid entry" operator="between" showDropDown="false" showErrorMessage="false" showInputMessage="false" sqref="G5:G84" type="list">
      <formula1>Lists!$B$2:$B$6</formula1>
      <formula2>0</formula2>
    </dataValidation>
    <dataValidation allowBlank="true" error="Select a value from the dropdown list." errorStyle="stop" errorTitle="Invalid entry" operator="between" showDropDown="false" showErrorMessage="false" showInputMessage="false" sqref="H5:H84" type="list">
      <formula1>Lists!$B$2:$B$6</formula1>
      <formula2>0</formula2>
    </dataValidation>
    <dataValidation allowBlank="true" error="Select a value from the dropdown list." errorStyle="stop" errorTitle="Invalid entry" operator="between" showDropDown="false" showErrorMessage="false" showInputMessage="false" sqref="I5:I84" type="list">
      <formula1>Lists!$B$2:$B$6</formula1>
      <formula2>0</formula2>
    </dataValidation>
    <dataValidation allowBlank="true" error="Select a value from the dropdown list." errorStyle="stop" errorTitle="Invalid entry" operator="between" showDropDown="false" showErrorMessage="false" showInputMessage="false" sqref="M5:M84" type="list">
      <formula1>Lists!$C$2:$C$6</formula1>
      <formula2>0</formula2>
    </dataValidation>
    <dataValidation allowBlank="true" error="Select a value from the dropdown list." errorStyle="stop" errorTitle="Invalid entry" operator="between" showDropDown="false" showErrorMessage="false" showInputMessage="false" sqref="Q5:Q84" type="list">
      <formula1>Lists!$B$2:$B$6</formula1>
      <formula2>0</formula2>
    </dataValidation>
    <dataValidation allowBlank="true" error="Select a value from the dropdown list." errorStyle="stop" errorTitle="Invalid entry" operator="between" showDropDown="false" showErrorMessage="false" showInputMessage="false" sqref="R5:R84" type="list">
      <formula1>Lists!$B$2:$B$6</formula1>
      <formula2>0</formula2>
    </dataValidation>
    <dataValidation allowBlank="true" error="Select a value from the dropdown list." errorStyle="stop" errorTitle="Invalid entry" operator="between" showDropDown="false" showErrorMessage="false" showInputMessage="false" sqref="V5:V84" type="list">
      <formula1>Lists!$D$2:$D$6</formula1>
      <formula2>0</formula2>
    </dataValidation>
    <dataValidation allowBlank="true" error="Select a value from the dropdown list." errorStyle="stop" errorTitle="Invalid entry" operator="between" showDropDown="false" showErrorMessage="false" showInputMessage="false" sqref="X5:X84" type="list">
      <formula1>Lists!$E$2:$E$5</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J2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3"/>
    <col collapsed="false" customWidth="true" hidden="false" outlineLevel="0" max="2" min="2" style="0" width="16"/>
    <col collapsed="false" customWidth="true" hidden="false" outlineLevel="0" max="7" min="3" style="0" width="11"/>
    <col collapsed="false" customWidth="true" hidden="false" outlineLevel="0" max="8" min="8" style="0" width="16"/>
    <col collapsed="false" customWidth="true" hidden="false" outlineLevel="0" max="9" min="9" style="0" width="20"/>
    <col collapsed="false" customWidth="true" hidden="false" outlineLevel="0" max="10" min="10" style="0" width="14"/>
  </cols>
  <sheetData>
    <row r="2" customFormat="false" ht="15.75" hidden="false" customHeight="true" outlineLevel="0" collapsed="false">
      <c r="B2" s="55" t="s">
        <v>164</v>
      </c>
      <c r="C2" s="55"/>
      <c r="D2" s="55"/>
      <c r="E2" s="55"/>
      <c r="F2" s="55"/>
      <c r="G2" s="55"/>
      <c r="H2" s="55"/>
      <c r="I2" s="55"/>
      <c r="J2" s="55"/>
    </row>
    <row r="3" customFormat="false" ht="18" hidden="false" customHeight="true" outlineLevel="0" collapsed="false">
      <c r="B3" s="55"/>
      <c r="C3" s="55"/>
      <c r="D3" s="55"/>
      <c r="E3" s="55"/>
      <c r="F3" s="55"/>
      <c r="G3" s="55"/>
      <c r="H3" s="55"/>
      <c r="I3" s="55"/>
      <c r="J3" s="55"/>
    </row>
    <row r="4" customFormat="false" ht="18" hidden="false" customHeight="true" outlineLevel="0" collapsed="false">
      <c r="B4" s="2" t="s">
        <v>165</v>
      </c>
      <c r="C4" s="2"/>
      <c r="D4" s="2"/>
      <c r="E4" s="2"/>
      <c r="F4" s="2"/>
      <c r="G4" s="2"/>
      <c r="H4" s="2"/>
      <c r="I4" s="2"/>
      <c r="J4" s="2"/>
    </row>
    <row r="6" customFormat="false" ht="30" hidden="false" customHeight="true" outlineLevel="0" collapsed="false">
      <c r="B6" s="56" t="s">
        <v>166</v>
      </c>
      <c r="C6" s="57" t="n">
        <f aca="false">COUNTIFS('Risk Register'!$F$5:$F$84,5,'Risk Register'!$J$5:$J$84,1)</f>
        <v>0</v>
      </c>
      <c r="D6" s="58" t="n">
        <f aca="false">COUNTIFS('Risk Register'!$F$5:$F$84,5,'Risk Register'!$J$5:$J$84,2)</f>
        <v>0</v>
      </c>
      <c r="E6" s="59" t="n">
        <f aca="false">COUNTIFS('Risk Register'!$F$5:$F$84,5,'Risk Register'!$J$5:$J$84,3)</f>
        <v>0</v>
      </c>
      <c r="F6" s="59" t="n">
        <f aca="false">COUNTIFS('Risk Register'!$F$5:$F$84,5,'Risk Register'!$J$5:$J$84,4)</f>
        <v>0</v>
      </c>
      <c r="G6" s="59" t="n">
        <f aca="false">COUNTIFS('Risk Register'!$F$5:$F$84,5,'Risk Register'!$J$5:$J$84,5)</f>
        <v>0</v>
      </c>
      <c r="H6" s="60" t="s">
        <v>167</v>
      </c>
    </row>
    <row r="7" customFormat="false" ht="30" hidden="false" customHeight="true" outlineLevel="0" collapsed="false">
      <c r="B7" s="56"/>
      <c r="C7" s="61" t="n">
        <f aca="false">COUNTIFS('Risk Register'!$F$5:$F$84,4,'Risk Register'!$J$5:$J$84,1)</f>
        <v>0</v>
      </c>
      <c r="D7" s="57" t="n">
        <f aca="false">COUNTIFS('Risk Register'!$F$5:$F$84,4,'Risk Register'!$J$5:$J$84,2)</f>
        <v>0</v>
      </c>
      <c r="E7" s="58" t="n">
        <f aca="false">COUNTIFS('Risk Register'!$F$5:$F$84,4,'Risk Register'!$J$5:$J$84,3)</f>
        <v>0</v>
      </c>
      <c r="F7" s="59" t="n">
        <f aca="false">COUNTIFS('Risk Register'!$F$5:$F$84,4,'Risk Register'!$J$5:$J$84,4)</f>
        <v>1</v>
      </c>
      <c r="G7" s="59" t="n">
        <f aca="false">COUNTIFS('Risk Register'!$F$5:$F$84,4,'Risk Register'!$J$5:$J$84,5)</f>
        <v>0</v>
      </c>
      <c r="H7" s="60" t="s">
        <v>168</v>
      </c>
    </row>
    <row r="8" customFormat="false" ht="30" hidden="false" customHeight="true" outlineLevel="0" collapsed="false">
      <c r="B8" s="56"/>
      <c r="C8" s="61" t="n">
        <f aca="false">COUNTIFS('Risk Register'!$F$5:$F$84,3,'Risk Register'!$J$5:$J$84,1)</f>
        <v>0</v>
      </c>
      <c r="D8" s="57" t="n">
        <f aca="false">COUNTIFS('Risk Register'!$F$5:$F$84,3,'Risk Register'!$J$5:$J$84,2)</f>
        <v>0</v>
      </c>
      <c r="E8" s="57" t="n">
        <f aca="false">COUNTIFS('Risk Register'!$F$5:$F$84,3,'Risk Register'!$J$5:$J$84,3)</f>
        <v>0</v>
      </c>
      <c r="F8" s="58" t="n">
        <f aca="false">COUNTIFS('Risk Register'!$F$5:$F$84,3,'Risk Register'!$J$5:$J$84,4)</f>
        <v>0</v>
      </c>
      <c r="G8" s="59" t="n">
        <f aca="false">COUNTIFS('Risk Register'!$F$5:$F$84,3,'Risk Register'!$J$5:$J$84,5)</f>
        <v>0</v>
      </c>
      <c r="H8" s="60" t="s">
        <v>169</v>
      </c>
    </row>
    <row r="9" customFormat="false" ht="30" hidden="false" customHeight="true" outlineLevel="0" collapsed="false">
      <c r="B9" s="56"/>
      <c r="C9" s="61" t="n">
        <f aca="false">COUNTIFS('Risk Register'!$F$5:$F$84,2,'Risk Register'!$J$5:$J$84,1)</f>
        <v>0</v>
      </c>
      <c r="D9" s="61" t="n">
        <f aca="false">COUNTIFS('Risk Register'!$F$5:$F$84,2,'Risk Register'!$J$5:$J$84,2)</f>
        <v>0</v>
      </c>
      <c r="E9" s="57" t="n">
        <f aca="false">COUNTIFS('Risk Register'!$F$5:$F$84,2,'Risk Register'!$J$5:$J$84,3)</f>
        <v>0</v>
      </c>
      <c r="F9" s="57" t="n">
        <f aca="false">COUNTIFS('Risk Register'!$F$5:$F$84,2,'Risk Register'!$J$5:$J$84,4)</f>
        <v>0</v>
      </c>
      <c r="G9" s="58" t="n">
        <f aca="false">COUNTIFS('Risk Register'!$F$5:$F$84,2,'Risk Register'!$J$5:$J$84,5)</f>
        <v>0</v>
      </c>
      <c r="H9" s="60" t="s">
        <v>170</v>
      </c>
    </row>
    <row r="10" customFormat="false" ht="30" hidden="false" customHeight="true" outlineLevel="0" collapsed="false">
      <c r="B10" s="56"/>
      <c r="C10" s="61" t="n">
        <f aca="false">COUNTIFS('Risk Register'!$F$5:$F$84,1,'Risk Register'!$J$5:$J$84,1)</f>
        <v>0</v>
      </c>
      <c r="D10" s="61" t="n">
        <f aca="false">COUNTIFS('Risk Register'!$F$5:$F$84,1,'Risk Register'!$J$5:$J$84,2)</f>
        <v>0</v>
      </c>
      <c r="E10" s="61" t="n">
        <f aca="false">COUNTIFS('Risk Register'!$F$5:$F$84,1,'Risk Register'!$J$5:$J$84,3)</f>
        <v>0</v>
      </c>
      <c r="F10" s="61" t="n">
        <f aca="false">COUNTIFS('Risk Register'!$F$5:$F$84,1,'Risk Register'!$J$5:$J$84,4)</f>
        <v>0</v>
      </c>
      <c r="G10" s="57" t="n">
        <f aca="false">COUNTIFS('Risk Register'!$F$5:$F$84,1,'Risk Register'!$J$5:$J$84,5)</f>
        <v>0</v>
      </c>
      <c r="H10" s="60" t="s">
        <v>171</v>
      </c>
    </row>
    <row r="11" customFormat="false" ht="15" hidden="false" customHeight="false" outlineLevel="0" collapsed="false">
      <c r="B11" s="56"/>
    </row>
    <row r="12" customFormat="false" ht="15.75" hidden="false" customHeight="true" outlineLevel="0" collapsed="false">
      <c r="B12" s="56"/>
      <c r="C12" s="62" t="s">
        <v>172</v>
      </c>
      <c r="D12" s="62" t="s">
        <v>173</v>
      </c>
      <c r="E12" s="62" t="s">
        <v>174</v>
      </c>
      <c r="F12" s="62" t="s">
        <v>175</v>
      </c>
      <c r="G12" s="62" t="s">
        <v>176</v>
      </c>
    </row>
    <row r="13" customFormat="false" ht="19.5" hidden="false" customHeight="true" outlineLevel="0" collapsed="false">
      <c r="C13" s="63" t="s">
        <v>177</v>
      </c>
      <c r="D13" s="63"/>
      <c r="E13" s="63"/>
      <c r="F13" s="63"/>
      <c r="G13" s="63"/>
    </row>
    <row r="15" customFormat="false" ht="19.5" hidden="false" customHeight="true" outlineLevel="0" collapsed="false">
      <c r="B15" s="64" t="s">
        <v>178</v>
      </c>
      <c r="C15" s="64"/>
      <c r="D15" s="64"/>
      <c r="E15" s="64"/>
    </row>
    <row r="16" customFormat="false" ht="18" hidden="false" customHeight="true" outlineLevel="0" collapsed="false">
      <c r="B16" s="65" t="s">
        <v>179</v>
      </c>
      <c r="C16" s="65"/>
      <c r="D16" s="65"/>
      <c r="E16" s="66" t="n">
        <f aca="false">COUNTA('Risk Register'!$A$5:$A$84)</f>
        <v>1</v>
      </c>
    </row>
    <row r="17" customFormat="false" ht="18" hidden="false" customHeight="true" outlineLevel="0" collapsed="false">
      <c r="B17" s="67" t="s">
        <v>180</v>
      </c>
      <c r="C17" s="67"/>
      <c r="D17" s="67"/>
      <c r="E17" s="68" t="n">
        <f aca="false">COUNTIF('Risk Register'!$L$5:$L$84,"CRITICAL")</f>
        <v>1</v>
      </c>
    </row>
    <row r="18" customFormat="false" ht="18" hidden="false" customHeight="true" outlineLevel="0" collapsed="false">
      <c r="B18" s="69" t="s">
        <v>181</v>
      </c>
      <c r="C18" s="69"/>
      <c r="D18" s="69"/>
      <c r="E18" s="70" t="n">
        <f aca="false">COUNTIF('Risk Register'!$L$5:$L$84,"HIGH")</f>
        <v>0</v>
      </c>
    </row>
    <row r="19" customFormat="false" ht="18" hidden="false" customHeight="true" outlineLevel="0" collapsed="false">
      <c r="B19" s="71" t="s">
        <v>182</v>
      </c>
      <c r="C19" s="71"/>
      <c r="D19" s="71"/>
      <c r="E19" s="72" t="n">
        <f aca="false">COUNTIF('Risk Register'!$L$5:$L$84,"MEDIUM")</f>
        <v>0</v>
      </c>
    </row>
    <row r="20" customFormat="false" ht="18" hidden="false" customHeight="true" outlineLevel="0" collapsed="false">
      <c r="B20" s="73" t="s">
        <v>183</v>
      </c>
      <c r="C20" s="73"/>
      <c r="D20" s="73"/>
      <c r="E20" s="74" t="n">
        <f aca="false">COUNTIF('Risk Register'!$L$5:$L$84,"LOW")</f>
        <v>0</v>
      </c>
    </row>
    <row r="21" customFormat="false" ht="18" hidden="false" customHeight="true" outlineLevel="0" collapsed="false">
      <c r="B21" s="65" t="s">
        <v>98</v>
      </c>
      <c r="C21" s="65"/>
      <c r="D21" s="65"/>
      <c r="E21" s="66" t="n">
        <f aca="false">COUNTIF('Risk Register'!$V$5:$V$84,"Open")</f>
        <v>1</v>
      </c>
    </row>
    <row r="22" customFormat="false" ht="18" hidden="false" customHeight="true" outlineLevel="0" collapsed="false">
      <c r="B22" s="67" t="s">
        <v>184</v>
      </c>
      <c r="C22" s="67"/>
      <c r="D22" s="67"/>
      <c r="E22" s="68" t="n">
        <f aca="false">COUNTIF('Risk Register'!$X$5:$X$84,"Yes — notice due")</f>
        <v>1</v>
      </c>
    </row>
    <row r="23" customFormat="false" ht="18" hidden="false" customHeight="true" outlineLevel="0" collapsed="false">
      <c r="B23" s="65" t="s">
        <v>185</v>
      </c>
      <c r="C23" s="65"/>
      <c r="D23" s="65"/>
      <c r="E23" s="66" t="n">
        <f aca="false">IFERROR(ROUND(AVERAGE('Risk Register'!$U$5:$U$84),1),"—")</f>
        <v>10</v>
      </c>
    </row>
    <row r="25" customFormat="false" ht="30" hidden="false" customHeight="true" outlineLevel="0" collapsed="false">
      <c r="B25" s="75" t="s">
        <v>186</v>
      </c>
      <c r="C25" s="75"/>
      <c r="D25" s="75"/>
      <c r="E25" s="75"/>
      <c r="F25" s="75"/>
      <c r="G25" s="75"/>
      <c r="H25" s="75"/>
    </row>
    <row r="27" customFormat="false" ht="15" hidden="false" customHeight="false" outlineLevel="0" collapsed="false">
      <c r="B27" s="43" t="s">
        <v>187</v>
      </c>
      <c r="C27" s="43"/>
      <c r="D27" s="43"/>
      <c r="E27" s="43"/>
      <c r="F27" s="43"/>
      <c r="G27" s="43"/>
      <c r="H27" s="43"/>
    </row>
  </sheetData>
  <mergeCells count="15">
    <mergeCell ref="B2:J3"/>
    <mergeCell ref="B4:J4"/>
    <mergeCell ref="B6:B12"/>
    <mergeCell ref="C13:G13"/>
    <mergeCell ref="B15:E15"/>
    <mergeCell ref="B16:D16"/>
    <mergeCell ref="B17:D17"/>
    <mergeCell ref="B18:D18"/>
    <mergeCell ref="B19:D19"/>
    <mergeCell ref="B20:D20"/>
    <mergeCell ref="B21:D21"/>
    <mergeCell ref="B22:D22"/>
    <mergeCell ref="B23:D23"/>
    <mergeCell ref="B25:H25"/>
    <mergeCell ref="B27:H27"/>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2026-07-16T03:58:12Z</dcterms:created>
  <dc:creator>openpyxl</dc:creator>
  <dc:description/>
  <dc:language>en-US</dc:language>
  <cp:lastModifiedBy/>
  <dcterms:modified xsi:type="dcterms:W3CDTF">2026-07-16T03:58:12Z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